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ácia stavby" sheetId="1" r:id="rId1"/>
    <sheet name="1335 - Modernizácia hasič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'1335 - Modernizácia hasič...'!$C$138:$K$485</definedName>
    <definedName name="_xlnm.Print_Area" localSheetId="1">'1335 - Modernizácia hasič...'!$C$4:$J$76,'1335 - Modernizácia hasič...'!$C$82:$J$122,'1335 - Modernizácia hasič...'!$C$128:$K$485</definedName>
    <definedName name="_xlnm.Print_Titles" localSheetId="1">'1335 - Modernizácia hasič...'!$138:$138</definedName>
  </definedNames>
  <calcPr/>
</workbook>
</file>

<file path=xl/calcChain.xml><?xml version="1.0" encoding="utf-8"?>
<calcChain xmlns="http://schemas.openxmlformats.org/spreadsheetml/2006/main">
  <c i="2" r="J35"/>
  <c r="J34"/>
  <c i="1" r="AY95"/>
  <c i="2" r="J33"/>
  <c i="1" r="AX95"/>
  <c i="2" r="BI484"/>
  <c r="BH484"/>
  <c r="BG484"/>
  <c r="BE484"/>
  <c r="T484"/>
  <c r="R484"/>
  <c r="P484"/>
  <c r="BK484"/>
  <c r="J484"/>
  <c r="BF484"/>
  <c r="BI480"/>
  <c r="BH480"/>
  <c r="BG480"/>
  <c r="BE480"/>
  <c r="T480"/>
  <c r="R480"/>
  <c r="P480"/>
  <c r="BK480"/>
  <c r="J480"/>
  <c r="BF480"/>
  <c r="BI478"/>
  <c r="BH478"/>
  <c r="BG478"/>
  <c r="BE478"/>
  <c r="T478"/>
  <c r="R478"/>
  <c r="P478"/>
  <c r="BK478"/>
  <c r="J478"/>
  <c r="BF478"/>
  <c r="BI477"/>
  <c r="BH477"/>
  <c r="BG477"/>
  <c r="BE477"/>
  <c r="T477"/>
  <c r="R477"/>
  <c r="P477"/>
  <c r="BK477"/>
  <c r="J477"/>
  <c r="BF477"/>
  <c r="BI475"/>
  <c r="BH475"/>
  <c r="BG475"/>
  <c r="BE475"/>
  <c r="T475"/>
  <c r="R475"/>
  <c r="P475"/>
  <c r="BK475"/>
  <c r="J475"/>
  <c r="BF475"/>
  <c r="BI474"/>
  <c r="BH474"/>
  <c r="BG474"/>
  <c r="BE474"/>
  <c r="T474"/>
  <c r="R474"/>
  <c r="P474"/>
  <c r="BK474"/>
  <c r="J474"/>
  <c r="BF474"/>
  <c r="BI473"/>
  <c r="BH473"/>
  <c r="BG473"/>
  <c r="BE473"/>
  <c r="T473"/>
  <c r="R473"/>
  <c r="P473"/>
  <c r="BK473"/>
  <c r="J473"/>
  <c r="BF473"/>
  <c r="BI472"/>
  <c r="BH472"/>
  <c r="BG472"/>
  <c r="BE472"/>
  <c r="T472"/>
  <c r="R472"/>
  <c r="P472"/>
  <c r="BK472"/>
  <c r="J472"/>
  <c r="BF472"/>
  <c r="BI471"/>
  <c r="BH471"/>
  <c r="BG471"/>
  <c r="BE471"/>
  <c r="T471"/>
  <c r="R471"/>
  <c r="P471"/>
  <c r="BK471"/>
  <c r="J471"/>
  <c r="BF471"/>
  <c r="BI470"/>
  <c r="BH470"/>
  <c r="BG470"/>
  <c r="BE470"/>
  <c r="T470"/>
  <c r="R470"/>
  <c r="P470"/>
  <c r="BK470"/>
  <c r="J470"/>
  <c r="BF470"/>
  <c r="BI469"/>
  <c r="BH469"/>
  <c r="BG469"/>
  <c r="BE469"/>
  <c r="T469"/>
  <c r="R469"/>
  <c r="P469"/>
  <c r="BK469"/>
  <c r="J469"/>
  <c r="BF469"/>
  <c r="BI468"/>
  <c r="BH468"/>
  <c r="BG468"/>
  <c r="BE468"/>
  <c r="T468"/>
  <c r="R468"/>
  <c r="P468"/>
  <c r="BK468"/>
  <c r="J468"/>
  <c r="BF468"/>
  <c r="BI467"/>
  <c r="BH467"/>
  <c r="BG467"/>
  <c r="BE467"/>
  <c r="T467"/>
  <c r="R467"/>
  <c r="P467"/>
  <c r="BK467"/>
  <c r="J467"/>
  <c r="BF467"/>
  <c r="BI466"/>
  <c r="BH466"/>
  <c r="BG466"/>
  <c r="BE466"/>
  <c r="T466"/>
  <c r="R466"/>
  <c r="P466"/>
  <c r="BK466"/>
  <c r="J466"/>
  <c r="BF466"/>
  <c r="BI465"/>
  <c r="BH465"/>
  <c r="BG465"/>
  <c r="BE465"/>
  <c r="T465"/>
  <c r="R465"/>
  <c r="P465"/>
  <c r="BK465"/>
  <c r="J465"/>
  <c r="BF465"/>
  <c r="BI464"/>
  <c r="BH464"/>
  <c r="BG464"/>
  <c r="BE464"/>
  <c r="T464"/>
  <c r="R464"/>
  <c r="P464"/>
  <c r="BK464"/>
  <c r="J464"/>
  <c r="BF464"/>
  <c r="BI463"/>
  <c r="BH463"/>
  <c r="BG463"/>
  <c r="BE463"/>
  <c r="T463"/>
  <c r="R463"/>
  <c r="P463"/>
  <c r="BK463"/>
  <c r="J463"/>
  <c r="BF463"/>
  <c r="BI462"/>
  <c r="BH462"/>
  <c r="BG462"/>
  <c r="BE462"/>
  <c r="T462"/>
  <c r="R462"/>
  <c r="P462"/>
  <c r="BK462"/>
  <c r="J462"/>
  <c r="BF462"/>
  <c r="BI461"/>
  <c r="BH461"/>
  <c r="BG461"/>
  <c r="BE461"/>
  <c r="T461"/>
  <c r="R461"/>
  <c r="P461"/>
  <c r="BK461"/>
  <c r="J461"/>
  <c r="BF461"/>
  <c r="BI460"/>
  <c r="BH460"/>
  <c r="BG460"/>
  <c r="BE460"/>
  <c r="T460"/>
  <c r="R460"/>
  <c r="P460"/>
  <c r="BK460"/>
  <c r="J460"/>
  <c r="BF460"/>
  <c r="BI459"/>
  <c r="BH459"/>
  <c r="BG459"/>
  <c r="BE459"/>
  <c r="T459"/>
  <c r="T458"/>
  <c r="T457"/>
  <c r="R459"/>
  <c r="R458"/>
  <c r="R457"/>
  <c r="P459"/>
  <c r="P458"/>
  <c r="P457"/>
  <c r="BK459"/>
  <c r="BK458"/>
  <c r="J458"/>
  <c r="BK457"/>
  <c r="J457"/>
  <c r="J459"/>
  <c r="BF459"/>
  <c r="J121"/>
  <c r="J120"/>
  <c r="BI456"/>
  <c r="BH456"/>
  <c r="BG456"/>
  <c r="BE456"/>
  <c r="T456"/>
  <c r="R456"/>
  <c r="P456"/>
  <c r="BK456"/>
  <c r="J456"/>
  <c r="BF456"/>
  <c r="BI454"/>
  <c r="BH454"/>
  <c r="BG454"/>
  <c r="BE454"/>
  <c r="T454"/>
  <c r="R454"/>
  <c r="P454"/>
  <c r="BK454"/>
  <c r="J454"/>
  <c r="BF454"/>
  <c r="BI452"/>
  <c r="BH452"/>
  <c r="BG452"/>
  <c r="BE452"/>
  <c r="T452"/>
  <c r="T451"/>
  <c r="R452"/>
  <c r="R451"/>
  <c r="P452"/>
  <c r="P451"/>
  <c r="BK452"/>
  <c r="BK451"/>
  <c r="J451"/>
  <c r="J452"/>
  <c r="BF452"/>
  <c r="J119"/>
  <c r="BI449"/>
  <c r="BH449"/>
  <c r="BG449"/>
  <c r="BE449"/>
  <c r="T449"/>
  <c r="T448"/>
  <c r="R449"/>
  <c r="R448"/>
  <c r="P449"/>
  <c r="P448"/>
  <c r="BK449"/>
  <c r="BK448"/>
  <c r="J448"/>
  <c r="J449"/>
  <c r="BF449"/>
  <c r="J118"/>
  <c r="BI447"/>
  <c r="BH447"/>
  <c r="BG447"/>
  <c r="BE447"/>
  <c r="T447"/>
  <c r="R447"/>
  <c r="P447"/>
  <c r="BK447"/>
  <c r="J447"/>
  <c r="BF447"/>
  <c r="BI445"/>
  <c r="BH445"/>
  <c r="BG445"/>
  <c r="BE445"/>
  <c r="T445"/>
  <c r="R445"/>
  <c r="P445"/>
  <c r="BK445"/>
  <c r="J445"/>
  <c r="BF445"/>
  <c r="BI443"/>
  <c r="BH443"/>
  <c r="BG443"/>
  <c r="BE443"/>
  <c r="T443"/>
  <c r="R443"/>
  <c r="P443"/>
  <c r="BK443"/>
  <c r="J443"/>
  <c r="BF443"/>
  <c r="BI441"/>
  <c r="BH441"/>
  <c r="BG441"/>
  <c r="BE441"/>
  <c r="T441"/>
  <c r="R441"/>
  <c r="P441"/>
  <c r="BK441"/>
  <c r="J441"/>
  <c r="BF441"/>
  <c r="BI435"/>
  <c r="BH435"/>
  <c r="BG435"/>
  <c r="BE435"/>
  <c r="T435"/>
  <c r="T434"/>
  <c r="R435"/>
  <c r="R434"/>
  <c r="P435"/>
  <c r="P434"/>
  <c r="BK435"/>
  <c r="BK434"/>
  <c r="J434"/>
  <c r="J435"/>
  <c r="BF435"/>
  <c r="J117"/>
  <c r="BI433"/>
  <c r="BH433"/>
  <c r="BG433"/>
  <c r="BE433"/>
  <c r="T433"/>
  <c r="R433"/>
  <c r="P433"/>
  <c r="BK433"/>
  <c r="J433"/>
  <c r="BF433"/>
  <c r="BI431"/>
  <c r="BH431"/>
  <c r="BG431"/>
  <c r="BE431"/>
  <c r="T431"/>
  <c r="R431"/>
  <c r="P431"/>
  <c r="BK431"/>
  <c r="J431"/>
  <c r="BF431"/>
  <c r="BI429"/>
  <c r="BH429"/>
  <c r="BG429"/>
  <c r="BE429"/>
  <c r="T429"/>
  <c r="T428"/>
  <c r="R429"/>
  <c r="R428"/>
  <c r="P429"/>
  <c r="P428"/>
  <c r="BK429"/>
  <c r="BK428"/>
  <c r="J428"/>
  <c r="J429"/>
  <c r="BF429"/>
  <c r="J116"/>
  <c r="BI427"/>
  <c r="BH427"/>
  <c r="BG427"/>
  <c r="BE427"/>
  <c r="T427"/>
  <c r="R427"/>
  <c r="P427"/>
  <c r="BK427"/>
  <c r="J427"/>
  <c r="BF427"/>
  <c r="BI425"/>
  <c r="BH425"/>
  <c r="BG425"/>
  <c r="BE425"/>
  <c r="T425"/>
  <c r="R425"/>
  <c r="P425"/>
  <c r="BK425"/>
  <c r="J425"/>
  <c r="BF425"/>
  <c r="BI423"/>
  <c r="BH423"/>
  <c r="BG423"/>
  <c r="BE423"/>
  <c r="T423"/>
  <c r="T422"/>
  <c r="R423"/>
  <c r="R422"/>
  <c r="P423"/>
  <c r="P422"/>
  <c r="BK423"/>
  <c r="BK422"/>
  <c r="J422"/>
  <c r="J423"/>
  <c r="BF423"/>
  <c r="J115"/>
  <c r="BI421"/>
  <c r="BH421"/>
  <c r="BG421"/>
  <c r="BE421"/>
  <c r="T421"/>
  <c r="R421"/>
  <c r="P421"/>
  <c r="BK421"/>
  <c r="J421"/>
  <c r="BF421"/>
  <c r="BI420"/>
  <c r="BH420"/>
  <c r="BG420"/>
  <c r="BE420"/>
  <c r="T420"/>
  <c r="R420"/>
  <c r="P420"/>
  <c r="BK420"/>
  <c r="J420"/>
  <c r="BF420"/>
  <c r="BI418"/>
  <c r="BH418"/>
  <c r="BG418"/>
  <c r="BE418"/>
  <c r="T418"/>
  <c r="T417"/>
  <c r="R418"/>
  <c r="R417"/>
  <c r="P418"/>
  <c r="P417"/>
  <c r="BK418"/>
  <c r="BK417"/>
  <c r="J417"/>
  <c r="J418"/>
  <c r="BF418"/>
  <c r="J114"/>
  <c r="BI416"/>
  <c r="BH416"/>
  <c r="BG416"/>
  <c r="BE416"/>
  <c r="T416"/>
  <c r="R416"/>
  <c r="P416"/>
  <c r="BK416"/>
  <c r="J416"/>
  <c r="BF416"/>
  <c r="BI415"/>
  <c r="BH415"/>
  <c r="BG415"/>
  <c r="BE415"/>
  <c r="T415"/>
  <c r="R415"/>
  <c r="P415"/>
  <c r="BK415"/>
  <c r="J415"/>
  <c r="BF415"/>
  <c r="BI414"/>
  <c r="BH414"/>
  <c r="BG414"/>
  <c r="BE414"/>
  <c r="T414"/>
  <c r="R414"/>
  <c r="P414"/>
  <c r="BK414"/>
  <c r="J414"/>
  <c r="BF414"/>
  <c r="BI413"/>
  <c r="BH413"/>
  <c r="BG413"/>
  <c r="BE413"/>
  <c r="T413"/>
  <c r="R413"/>
  <c r="P413"/>
  <c r="BK413"/>
  <c r="J413"/>
  <c r="BF413"/>
  <c r="BI412"/>
  <c r="BH412"/>
  <c r="BG412"/>
  <c r="BE412"/>
  <c r="T412"/>
  <c r="R412"/>
  <c r="P412"/>
  <c r="BK412"/>
  <c r="J412"/>
  <c r="BF412"/>
  <c r="BI411"/>
  <c r="BH411"/>
  <c r="BG411"/>
  <c r="BE411"/>
  <c r="T411"/>
  <c r="R411"/>
  <c r="P411"/>
  <c r="BK411"/>
  <c r="J411"/>
  <c r="BF411"/>
  <c r="BI410"/>
  <c r="BH410"/>
  <c r="BG410"/>
  <c r="BE410"/>
  <c r="T410"/>
  <c r="R410"/>
  <c r="P410"/>
  <c r="BK410"/>
  <c r="J410"/>
  <c r="BF410"/>
  <c r="BI409"/>
  <c r="BH409"/>
  <c r="BG409"/>
  <c r="BE409"/>
  <c r="T409"/>
  <c r="R409"/>
  <c r="P409"/>
  <c r="BK409"/>
  <c r="J409"/>
  <c r="BF409"/>
  <c r="BI408"/>
  <c r="BH408"/>
  <c r="BG408"/>
  <c r="BE408"/>
  <c r="T408"/>
  <c r="R408"/>
  <c r="P408"/>
  <c r="BK408"/>
  <c r="J408"/>
  <c r="BF408"/>
  <c r="BI407"/>
  <c r="BH407"/>
  <c r="BG407"/>
  <c r="BE407"/>
  <c r="T407"/>
  <c r="R407"/>
  <c r="P407"/>
  <c r="BK407"/>
  <c r="J407"/>
  <c r="BF407"/>
  <c r="BI406"/>
  <c r="BH406"/>
  <c r="BG406"/>
  <c r="BE406"/>
  <c r="T406"/>
  <c r="R406"/>
  <c r="P406"/>
  <c r="BK406"/>
  <c r="J406"/>
  <c r="BF406"/>
  <c r="BI405"/>
  <c r="BH405"/>
  <c r="BG405"/>
  <c r="BE405"/>
  <c r="T405"/>
  <c r="R405"/>
  <c r="P405"/>
  <c r="BK405"/>
  <c r="J405"/>
  <c r="BF405"/>
  <c r="BI404"/>
  <c r="BH404"/>
  <c r="BG404"/>
  <c r="BE404"/>
  <c r="T404"/>
  <c r="R404"/>
  <c r="P404"/>
  <c r="BK404"/>
  <c r="J404"/>
  <c r="BF404"/>
  <c r="BI403"/>
  <c r="BH403"/>
  <c r="BG403"/>
  <c r="BE403"/>
  <c r="T403"/>
  <c r="R403"/>
  <c r="P403"/>
  <c r="BK403"/>
  <c r="J403"/>
  <c r="BF403"/>
  <c r="BI402"/>
  <c r="BH402"/>
  <c r="BG402"/>
  <c r="BE402"/>
  <c r="T402"/>
  <c r="R402"/>
  <c r="P402"/>
  <c r="BK402"/>
  <c r="J402"/>
  <c r="BF402"/>
  <c r="BI400"/>
  <c r="BH400"/>
  <c r="BG400"/>
  <c r="BE400"/>
  <c r="T400"/>
  <c r="T399"/>
  <c r="R400"/>
  <c r="R399"/>
  <c r="P400"/>
  <c r="P399"/>
  <c r="BK400"/>
  <c r="BK399"/>
  <c r="J399"/>
  <c r="J400"/>
  <c r="BF400"/>
  <c r="J113"/>
  <c r="BI398"/>
  <c r="BH398"/>
  <c r="BG398"/>
  <c r="BE398"/>
  <c r="T398"/>
  <c r="R398"/>
  <c r="P398"/>
  <c r="BK398"/>
  <c r="J398"/>
  <c r="BF398"/>
  <c r="BI396"/>
  <c r="BH396"/>
  <c r="BG396"/>
  <c r="BE396"/>
  <c r="T396"/>
  <c r="T395"/>
  <c r="R396"/>
  <c r="R395"/>
  <c r="P396"/>
  <c r="P395"/>
  <c r="BK396"/>
  <c r="BK395"/>
  <c r="J395"/>
  <c r="J396"/>
  <c r="BF396"/>
  <c r="J112"/>
  <c r="BI394"/>
  <c r="BH394"/>
  <c r="BG394"/>
  <c r="BE394"/>
  <c r="T394"/>
  <c r="R394"/>
  <c r="P394"/>
  <c r="BK394"/>
  <c r="J394"/>
  <c r="BF394"/>
  <c r="BI392"/>
  <c r="BH392"/>
  <c r="BG392"/>
  <c r="BE392"/>
  <c r="T392"/>
  <c r="R392"/>
  <c r="P392"/>
  <c r="BK392"/>
  <c r="J392"/>
  <c r="BF392"/>
  <c r="BI390"/>
  <c r="BH390"/>
  <c r="BG390"/>
  <c r="BE390"/>
  <c r="T390"/>
  <c r="T389"/>
  <c r="R390"/>
  <c r="R389"/>
  <c r="P390"/>
  <c r="P389"/>
  <c r="BK390"/>
  <c r="BK389"/>
  <c r="J389"/>
  <c r="J390"/>
  <c r="BF390"/>
  <c r="J111"/>
  <c r="BI388"/>
  <c r="BH388"/>
  <c r="BG388"/>
  <c r="BE388"/>
  <c r="T388"/>
  <c r="R388"/>
  <c r="P388"/>
  <c r="BK388"/>
  <c r="J388"/>
  <c r="BF388"/>
  <c r="BI387"/>
  <c r="BH387"/>
  <c r="BG387"/>
  <c r="BE387"/>
  <c r="T387"/>
  <c r="R387"/>
  <c r="P387"/>
  <c r="BK387"/>
  <c r="J387"/>
  <c r="BF387"/>
  <c r="BI386"/>
  <c r="BH386"/>
  <c r="BG386"/>
  <c r="BE386"/>
  <c r="T386"/>
  <c r="R386"/>
  <c r="P386"/>
  <c r="BK386"/>
  <c r="J386"/>
  <c r="BF386"/>
  <c r="BI385"/>
  <c r="BH385"/>
  <c r="BG385"/>
  <c r="BE385"/>
  <c r="T385"/>
  <c r="R385"/>
  <c r="P385"/>
  <c r="BK385"/>
  <c r="J385"/>
  <c r="BF385"/>
  <c r="BI384"/>
  <c r="BH384"/>
  <c r="BG384"/>
  <c r="BE384"/>
  <c r="T384"/>
  <c r="R384"/>
  <c r="P384"/>
  <c r="BK384"/>
  <c r="J384"/>
  <c r="BF384"/>
  <c r="BI383"/>
  <c r="BH383"/>
  <c r="BG383"/>
  <c r="BE383"/>
  <c r="T383"/>
  <c r="R383"/>
  <c r="P383"/>
  <c r="BK383"/>
  <c r="J383"/>
  <c r="BF383"/>
  <c r="BI382"/>
  <c r="BH382"/>
  <c r="BG382"/>
  <c r="BE382"/>
  <c r="T382"/>
  <c r="R382"/>
  <c r="P382"/>
  <c r="BK382"/>
  <c r="J382"/>
  <c r="BF382"/>
  <c r="BI381"/>
  <c r="BH381"/>
  <c r="BG381"/>
  <c r="BE381"/>
  <c r="T381"/>
  <c r="R381"/>
  <c r="P381"/>
  <c r="BK381"/>
  <c r="J381"/>
  <c r="BF381"/>
  <c r="BI380"/>
  <c r="BH380"/>
  <c r="BG380"/>
  <c r="BE380"/>
  <c r="T380"/>
  <c r="R380"/>
  <c r="P380"/>
  <c r="BK380"/>
  <c r="J380"/>
  <c r="BF380"/>
  <c r="BI379"/>
  <c r="BH379"/>
  <c r="BG379"/>
  <c r="BE379"/>
  <c r="T379"/>
  <c r="R379"/>
  <c r="P379"/>
  <c r="BK379"/>
  <c r="J379"/>
  <c r="BF379"/>
  <c r="BI378"/>
  <c r="BH378"/>
  <c r="BG378"/>
  <c r="BE378"/>
  <c r="T378"/>
  <c r="R378"/>
  <c r="P378"/>
  <c r="BK378"/>
  <c r="J378"/>
  <c r="BF378"/>
  <c r="BI377"/>
  <c r="BH377"/>
  <c r="BG377"/>
  <c r="BE377"/>
  <c r="T377"/>
  <c r="R377"/>
  <c r="P377"/>
  <c r="BK377"/>
  <c r="J377"/>
  <c r="BF377"/>
  <c r="BI376"/>
  <c r="BH376"/>
  <c r="BG376"/>
  <c r="BE376"/>
  <c r="T376"/>
  <c r="R376"/>
  <c r="P376"/>
  <c r="BK376"/>
  <c r="J376"/>
  <c r="BF376"/>
  <c r="BI375"/>
  <c r="BH375"/>
  <c r="BG375"/>
  <c r="BE375"/>
  <c r="T375"/>
  <c r="R375"/>
  <c r="P375"/>
  <c r="BK375"/>
  <c r="J375"/>
  <c r="BF375"/>
  <c r="BI374"/>
  <c r="BH374"/>
  <c r="BG374"/>
  <c r="BE374"/>
  <c r="T374"/>
  <c r="R374"/>
  <c r="P374"/>
  <c r="BK374"/>
  <c r="J374"/>
  <c r="BF374"/>
  <c r="BI373"/>
  <c r="BH373"/>
  <c r="BG373"/>
  <c r="BE373"/>
  <c r="T373"/>
  <c r="R373"/>
  <c r="P373"/>
  <c r="BK373"/>
  <c r="J373"/>
  <c r="BF373"/>
  <c r="BI372"/>
  <c r="BH372"/>
  <c r="BG372"/>
  <c r="BE372"/>
  <c r="T372"/>
  <c r="R372"/>
  <c r="P372"/>
  <c r="BK372"/>
  <c r="J372"/>
  <c r="BF372"/>
  <c r="BI371"/>
  <c r="BH371"/>
  <c r="BG371"/>
  <c r="BE371"/>
  <c r="T371"/>
  <c r="R371"/>
  <c r="P371"/>
  <c r="BK371"/>
  <c r="J371"/>
  <c r="BF371"/>
  <c r="BI370"/>
  <c r="BH370"/>
  <c r="BG370"/>
  <c r="BE370"/>
  <c r="T370"/>
  <c r="R370"/>
  <c r="P370"/>
  <c r="BK370"/>
  <c r="J370"/>
  <c r="BF370"/>
  <c r="BI369"/>
  <c r="BH369"/>
  <c r="BG369"/>
  <c r="BE369"/>
  <c r="T369"/>
  <c r="R369"/>
  <c r="P369"/>
  <c r="BK369"/>
  <c r="J369"/>
  <c r="BF369"/>
  <c r="BI368"/>
  <c r="BH368"/>
  <c r="BG368"/>
  <c r="BE368"/>
  <c r="T368"/>
  <c r="T367"/>
  <c r="R368"/>
  <c r="R367"/>
  <c r="P368"/>
  <c r="P367"/>
  <c r="BK368"/>
  <c r="BK367"/>
  <c r="J367"/>
  <c r="J368"/>
  <c r="BF368"/>
  <c r="J110"/>
  <c r="BI366"/>
  <c r="BH366"/>
  <c r="BG366"/>
  <c r="BE366"/>
  <c r="T366"/>
  <c r="R366"/>
  <c r="P366"/>
  <c r="BK366"/>
  <c r="J366"/>
  <c r="BF366"/>
  <c r="BI365"/>
  <c r="BH365"/>
  <c r="BG365"/>
  <c r="BE365"/>
  <c r="T365"/>
  <c r="R365"/>
  <c r="P365"/>
  <c r="BK365"/>
  <c r="J365"/>
  <c r="BF365"/>
  <c r="BI364"/>
  <c r="BH364"/>
  <c r="BG364"/>
  <c r="BE364"/>
  <c r="T364"/>
  <c r="R364"/>
  <c r="P364"/>
  <c r="BK364"/>
  <c r="J364"/>
  <c r="BF364"/>
  <c r="BI363"/>
  <c r="BH363"/>
  <c r="BG363"/>
  <c r="BE363"/>
  <c r="T363"/>
  <c r="R363"/>
  <c r="P363"/>
  <c r="BK363"/>
  <c r="J363"/>
  <c r="BF363"/>
  <c r="BI362"/>
  <c r="BH362"/>
  <c r="BG362"/>
  <c r="BE362"/>
  <c r="T362"/>
  <c r="R362"/>
  <c r="P362"/>
  <c r="BK362"/>
  <c r="J362"/>
  <c r="BF362"/>
  <c r="BI361"/>
  <c r="BH361"/>
  <c r="BG361"/>
  <c r="BE361"/>
  <c r="T361"/>
  <c r="R361"/>
  <c r="P361"/>
  <c r="BK361"/>
  <c r="J361"/>
  <c r="BF361"/>
  <c r="BI360"/>
  <c r="BH360"/>
  <c r="BG360"/>
  <c r="BE360"/>
  <c r="T360"/>
  <c r="R360"/>
  <c r="P360"/>
  <c r="BK360"/>
  <c r="J360"/>
  <c r="BF360"/>
  <c r="BI359"/>
  <c r="BH359"/>
  <c r="BG359"/>
  <c r="BE359"/>
  <c r="T359"/>
  <c r="R359"/>
  <c r="P359"/>
  <c r="BK359"/>
  <c r="J359"/>
  <c r="BF359"/>
  <c r="BI358"/>
  <c r="BH358"/>
  <c r="BG358"/>
  <c r="BE358"/>
  <c r="T358"/>
  <c r="R358"/>
  <c r="P358"/>
  <c r="BK358"/>
  <c r="J358"/>
  <c r="BF358"/>
  <c r="BI357"/>
  <c r="BH357"/>
  <c r="BG357"/>
  <c r="BE357"/>
  <c r="T357"/>
  <c r="R357"/>
  <c r="P357"/>
  <c r="BK357"/>
  <c r="J357"/>
  <c r="BF357"/>
  <c r="BI356"/>
  <c r="BH356"/>
  <c r="BG356"/>
  <c r="BE356"/>
  <c r="T356"/>
  <c r="R356"/>
  <c r="P356"/>
  <c r="BK356"/>
  <c r="J356"/>
  <c r="BF356"/>
  <c r="BI355"/>
  <c r="BH355"/>
  <c r="BG355"/>
  <c r="BE355"/>
  <c r="T355"/>
  <c r="R355"/>
  <c r="P355"/>
  <c r="BK355"/>
  <c r="J355"/>
  <c r="BF355"/>
  <c r="BI354"/>
  <c r="BH354"/>
  <c r="BG354"/>
  <c r="BE354"/>
  <c r="T354"/>
  <c r="R354"/>
  <c r="P354"/>
  <c r="BK354"/>
  <c r="J354"/>
  <c r="BF354"/>
  <c r="BI353"/>
  <c r="BH353"/>
  <c r="BG353"/>
  <c r="BE353"/>
  <c r="T353"/>
  <c r="R353"/>
  <c r="P353"/>
  <c r="BK353"/>
  <c r="J353"/>
  <c r="BF353"/>
  <c r="BI351"/>
  <c r="BH351"/>
  <c r="BG351"/>
  <c r="BE351"/>
  <c r="T351"/>
  <c r="R351"/>
  <c r="P351"/>
  <c r="BK351"/>
  <c r="J351"/>
  <c r="BF351"/>
  <c r="BI350"/>
  <c r="BH350"/>
  <c r="BG350"/>
  <c r="BE350"/>
  <c r="T350"/>
  <c r="R350"/>
  <c r="P350"/>
  <c r="BK350"/>
  <c r="J350"/>
  <c r="BF350"/>
  <c r="BI349"/>
  <c r="BH349"/>
  <c r="BG349"/>
  <c r="BE349"/>
  <c r="T349"/>
  <c r="R349"/>
  <c r="P349"/>
  <c r="BK349"/>
  <c r="J349"/>
  <c r="BF349"/>
  <c r="BI348"/>
  <c r="BH348"/>
  <c r="BG348"/>
  <c r="BE348"/>
  <c r="T348"/>
  <c r="R348"/>
  <c r="P348"/>
  <c r="BK348"/>
  <c r="J348"/>
  <c r="BF348"/>
  <c r="BI346"/>
  <c r="BH346"/>
  <c r="BG346"/>
  <c r="BE346"/>
  <c r="T346"/>
  <c r="T345"/>
  <c r="R346"/>
  <c r="R345"/>
  <c r="P346"/>
  <c r="P345"/>
  <c r="BK346"/>
  <c r="BK345"/>
  <c r="J345"/>
  <c r="J346"/>
  <c r="BF346"/>
  <c r="J109"/>
  <c r="BI344"/>
  <c r="BH344"/>
  <c r="BG344"/>
  <c r="BE344"/>
  <c r="T344"/>
  <c r="R344"/>
  <c r="P344"/>
  <c r="BK344"/>
  <c r="J344"/>
  <c r="BF344"/>
  <c r="BI343"/>
  <c r="BH343"/>
  <c r="BG343"/>
  <c r="BE343"/>
  <c r="T343"/>
  <c r="R343"/>
  <c r="P343"/>
  <c r="BK343"/>
  <c r="J343"/>
  <c r="BF343"/>
  <c r="BI342"/>
  <c r="BH342"/>
  <c r="BG342"/>
  <c r="BE342"/>
  <c r="T342"/>
  <c r="R342"/>
  <c r="P342"/>
  <c r="BK342"/>
  <c r="J342"/>
  <c r="BF342"/>
  <c r="BI341"/>
  <c r="BH341"/>
  <c r="BG341"/>
  <c r="BE341"/>
  <c r="T341"/>
  <c r="R341"/>
  <c r="P341"/>
  <c r="BK341"/>
  <c r="J341"/>
  <c r="BF341"/>
  <c r="BI340"/>
  <c r="BH340"/>
  <c r="BG340"/>
  <c r="BE340"/>
  <c r="T340"/>
  <c r="R340"/>
  <c r="P340"/>
  <c r="BK340"/>
  <c r="J340"/>
  <c r="BF340"/>
  <c r="BI339"/>
  <c r="BH339"/>
  <c r="BG339"/>
  <c r="BE339"/>
  <c r="T339"/>
  <c r="R339"/>
  <c r="P339"/>
  <c r="BK339"/>
  <c r="J339"/>
  <c r="BF339"/>
  <c r="BI338"/>
  <c r="BH338"/>
  <c r="BG338"/>
  <c r="BE338"/>
  <c r="T338"/>
  <c r="R338"/>
  <c r="P338"/>
  <c r="BK338"/>
  <c r="J338"/>
  <c r="BF338"/>
  <c r="BI337"/>
  <c r="BH337"/>
  <c r="BG337"/>
  <c r="BE337"/>
  <c r="T337"/>
  <c r="R337"/>
  <c r="P337"/>
  <c r="BK337"/>
  <c r="J337"/>
  <c r="BF337"/>
  <c r="BI336"/>
  <c r="BH336"/>
  <c r="BG336"/>
  <c r="BE336"/>
  <c r="T336"/>
  <c r="R336"/>
  <c r="P336"/>
  <c r="BK336"/>
  <c r="J336"/>
  <c r="BF336"/>
  <c r="BI335"/>
  <c r="BH335"/>
  <c r="BG335"/>
  <c r="BE335"/>
  <c r="T335"/>
  <c r="R335"/>
  <c r="P335"/>
  <c r="BK335"/>
  <c r="J335"/>
  <c r="BF335"/>
  <c r="BI334"/>
  <c r="BH334"/>
  <c r="BG334"/>
  <c r="BE334"/>
  <c r="T334"/>
  <c r="R334"/>
  <c r="P334"/>
  <c r="BK334"/>
  <c r="J334"/>
  <c r="BF334"/>
  <c r="BI333"/>
  <c r="BH333"/>
  <c r="BG333"/>
  <c r="BE333"/>
  <c r="T333"/>
  <c r="R333"/>
  <c r="P333"/>
  <c r="BK333"/>
  <c r="J333"/>
  <c r="BF333"/>
  <c r="BI332"/>
  <c r="BH332"/>
  <c r="BG332"/>
  <c r="BE332"/>
  <c r="T332"/>
  <c r="T331"/>
  <c r="R332"/>
  <c r="R331"/>
  <c r="P332"/>
  <c r="P331"/>
  <c r="BK332"/>
  <c r="BK331"/>
  <c r="J331"/>
  <c r="J332"/>
  <c r="BF332"/>
  <c r="J108"/>
  <c r="BI330"/>
  <c r="BH330"/>
  <c r="BG330"/>
  <c r="BE330"/>
  <c r="T330"/>
  <c r="R330"/>
  <c r="P330"/>
  <c r="BK330"/>
  <c r="J330"/>
  <c r="BF330"/>
  <c r="BI328"/>
  <c r="BH328"/>
  <c r="BG328"/>
  <c r="BE328"/>
  <c r="T328"/>
  <c r="R328"/>
  <c r="P328"/>
  <c r="BK328"/>
  <c r="J328"/>
  <c r="BF328"/>
  <c r="BI327"/>
  <c r="BH327"/>
  <c r="BG327"/>
  <c r="BE327"/>
  <c r="T327"/>
  <c r="R327"/>
  <c r="P327"/>
  <c r="BK327"/>
  <c r="J327"/>
  <c r="BF327"/>
  <c r="BI326"/>
  <c r="BH326"/>
  <c r="BG326"/>
  <c r="BE326"/>
  <c r="T326"/>
  <c r="R326"/>
  <c r="P326"/>
  <c r="BK326"/>
  <c r="J326"/>
  <c r="BF326"/>
  <c r="BI325"/>
  <c r="BH325"/>
  <c r="BG325"/>
  <c r="BE325"/>
  <c r="T325"/>
  <c r="R325"/>
  <c r="P325"/>
  <c r="BK325"/>
  <c r="J325"/>
  <c r="BF325"/>
  <c r="BI324"/>
  <c r="BH324"/>
  <c r="BG324"/>
  <c r="BE324"/>
  <c r="T324"/>
  <c r="R324"/>
  <c r="P324"/>
  <c r="BK324"/>
  <c r="J324"/>
  <c r="BF324"/>
  <c r="BI323"/>
  <c r="BH323"/>
  <c r="BG323"/>
  <c r="BE323"/>
  <c r="T323"/>
  <c r="R323"/>
  <c r="P323"/>
  <c r="BK323"/>
  <c r="J323"/>
  <c r="BF323"/>
  <c r="BI322"/>
  <c r="BH322"/>
  <c r="BG322"/>
  <c r="BE322"/>
  <c r="T322"/>
  <c r="R322"/>
  <c r="P322"/>
  <c r="BK322"/>
  <c r="J322"/>
  <c r="BF322"/>
  <c r="BI321"/>
  <c r="BH321"/>
  <c r="BG321"/>
  <c r="BE321"/>
  <c r="T321"/>
  <c r="R321"/>
  <c r="P321"/>
  <c r="BK321"/>
  <c r="J321"/>
  <c r="BF321"/>
  <c r="BI320"/>
  <c r="BH320"/>
  <c r="BG320"/>
  <c r="BE320"/>
  <c r="T320"/>
  <c r="R320"/>
  <c r="P320"/>
  <c r="BK320"/>
  <c r="J320"/>
  <c r="BF320"/>
  <c r="BI319"/>
  <c r="BH319"/>
  <c r="BG319"/>
  <c r="BE319"/>
  <c r="T319"/>
  <c r="T318"/>
  <c r="R319"/>
  <c r="R318"/>
  <c r="P319"/>
  <c r="P318"/>
  <c r="BK319"/>
  <c r="BK318"/>
  <c r="J318"/>
  <c r="J319"/>
  <c r="BF319"/>
  <c r="J107"/>
  <c r="BI317"/>
  <c r="BH317"/>
  <c r="BG317"/>
  <c r="BE317"/>
  <c r="T317"/>
  <c r="R317"/>
  <c r="P317"/>
  <c r="BK317"/>
  <c r="J317"/>
  <c r="BF317"/>
  <c r="BI316"/>
  <c r="BH316"/>
  <c r="BG316"/>
  <c r="BE316"/>
  <c r="T316"/>
  <c r="R316"/>
  <c r="P316"/>
  <c r="BK316"/>
  <c r="J316"/>
  <c r="BF316"/>
  <c r="BI315"/>
  <c r="BH315"/>
  <c r="BG315"/>
  <c r="BE315"/>
  <c r="T315"/>
  <c r="T314"/>
  <c r="T313"/>
  <c r="R315"/>
  <c r="R314"/>
  <c r="R313"/>
  <c r="P315"/>
  <c r="P314"/>
  <c r="P313"/>
  <c r="BK315"/>
  <c r="BK314"/>
  <c r="J314"/>
  <c r="BK313"/>
  <c r="J313"/>
  <c r="J315"/>
  <c r="BF315"/>
  <c r="J106"/>
  <c r="J105"/>
  <c r="BI312"/>
  <c r="BH312"/>
  <c r="BG312"/>
  <c r="BE312"/>
  <c r="T312"/>
  <c r="T311"/>
  <c r="R312"/>
  <c r="R311"/>
  <c r="P312"/>
  <c r="P311"/>
  <c r="BK312"/>
  <c r="BK311"/>
  <c r="J311"/>
  <c r="J312"/>
  <c r="BF312"/>
  <c r="J104"/>
  <c r="BI309"/>
  <c r="BH309"/>
  <c r="BG309"/>
  <c r="BE309"/>
  <c r="T309"/>
  <c r="R309"/>
  <c r="P309"/>
  <c r="BK309"/>
  <c r="J309"/>
  <c r="BF309"/>
  <c r="BI308"/>
  <c r="BH308"/>
  <c r="BG308"/>
  <c r="BE308"/>
  <c r="T308"/>
  <c r="R308"/>
  <c r="P308"/>
  <c r="BK308"/>
  <c r="J308"/>
  <c r="BF308"/>
  <c r="BI307"/>
  <c r="BH307"/>
  <c r="BG307"/>
  <c r="BE307"/>
  <c r="T307"/>
  <c r="R307"/>
  <c r="P307"/>
  <c r="BK307"/>
  <c r="J307"/>
  <c r="BF307"/>
  <c r="BI306"/>
  <c r="BH306"/>
  <c r="BG306"/>
  <c r="BE306"/>
  <c r="T306"/>
  <c r="R306"/>
  <c r="P306"/>
  <c r="BK306"/>
  <c r="J306"/>
  <c r="BF306"/>
  <c r="BI305"/>
  <c r="BH305"/>
  <c r="BG305"/>
  <c r="BE305"/>
  <c r="T305"/>
  <c r="R305"/>
  <c r="P305"/>
  <c r="BK305"/>
  <c r="J305"/>
  <c r="BF305"/>
  <c r="BI303"/>
  <c r="BH303"/>
  <c r="BG303"/>
  <c r="BE303"/>
  <c r="T303"/>
  <c r="R303"/>
  <c r="P303"/>
  <c r="BK303"/>
  <c r="J303"/>
  <c r="BF303"/>
  <c r="BI299"/>
  <c r="BH299"/>
  <c r="BG299"/>
  <c r="BE299"/>
  <c r="T299"/>
  <c r="R299"/>
  <c r="P299"/>
  <c r="BK299"/>
  <c r="J299"/>
  <c r="BF299"/>
  <c r="BI297"/>
  <c r="BH297"/>
  <c r="BG297"/>
  <c r="BE297"/>
  <c r="T297"/>
  <c r="R297"/>
  <c r="P297"/>
  <c r="BK297"/>
  <c r="J297"/>
  <c r="BF297"/>
  <c r="BI295"/>
  <c r="BH295"/>
  <c r="BG295"/>
  <c r="BE295"/>
  <c r="T295"/>
  <c r="R295"/>
  <c r="P295"/>
  <c r="BK295"/>
  <c r="J295"/>
  <c r="BF295"/>
  <c r="BI293"/>
  <c r="BH293"/>
  <c r="BG293"/>
  <c r="BE293"/>
  <c r="T293"/>
  <c r="R293"/>
  <c r="P293"/>
  <c r="BK293"/>
  <c r="J293"/>
  <c r="BF293"/>
  <c r="BI291"/>
  <c r="BH291"/>
  <c r="BG291"/>
  <c r="BE291"/>
  <c r="T291"/>
  <c r="R291"/>
  <c r="P291"/>
  <c r="BK291"/>
  <c r="J291"/>
  <c r="BF291"/>
  <c r="BI287"/>
  <c r="BH287"/>
  <c r="BG287"/>
  <c r="BE287"/>
  <c r="T287"/>
  <c r="R287"/>
  <c r="P287"/>
  <c r="BK287"/>
  <c r="J287"/>
  <c r="BF287"/>
  <c r="BI285"/>
  <c r="BH285"/>
  <c r="BG285"/>
  <c r="BE285"/>
  <c r="T285"/>
  <c r="R285"/>
  <c r="P285"/>
  <c r="BK285"/>
  <c r="J285"/>
  <c r="BF285"/>
  <c r="BI284"/>
  <c r="BH284"/>
  <c r="BG284"/>
  <c r="BE284"/>
  <c r="T284"/>
  <c r="R284"/>
  <c r="P284"/>
  <c r="BK284"/>
  <c r="J284"/>
  <c r="BF284"/>
  <c r="BI283"/>
  <c r="BH283"/>
  <c r="BG283"/>
  <c r="BE283"/>
  <c r="T283"/>
  <c r="T282"/>
  <c r="R283"/>
  <c r="R282"/>
  <c r="P283"/>
  <c r="P282"/>
  <c r="BK283"/>
  <c r="BK282"/>
  <c r="J282"/>
  <c r="J283"/>
  <c r="BF283"/>
  <c r="J103"/>
  <c r="BI281"/>
  <c r="BH281"/>
  <c r="BG281"/>
  <c r="BE281"/>
  <c r="T281"/>
  <c r="R281"/>
  <c r="P281"/>
  <c r="BK281"/>
  <c r="J281"/>
  <c r="BF281"/>
  <c r="BI280"/>
  <c r="BH280"/>
  <c r="BG280"/>
  <c r="BE280"/>
  <c r="T280"/>
  <c r="R280"/>
  <c r="P280"/>
  <c r="BK280"/>
  <c r="J280"/>
  <c r="BF280"/>
  <c r="BI279"/>
  <c r="BH279"/>
  <c r="BG279"/>
  <c r="BE279"/>
  <c r="T279"/>
  <c r="R279"/>
  <c r="P279"/>
  <c r="BK279"/>
  <c r="J279"/>
  <c r="BF279"/>
  <c r="BI278"/>
  <c r="BH278"/>
  <c r="BG278"/>
  <c r="BE278"/>
  <c r="T278"/>
  <c r="R278"/>
  <c r="P278"/>
  <c r="BK278"/>
  <c r="J278"/>
  <c r="BF278"/>
  <c r="BI277"/>
  <c r="BH277"/>
  <c r="BG277"/>
  <c r="BE277"/>
  <c r="T277"/>
  <c r="R277"/>
  <c r="P277"/>
  <c r="BK277"/>
  <c r="J277"/>
  <c r="BF277"/>
  <c r="BI276"/>
  <c r="BH276"/>
  <c r="BG276"/>
  <c r="BE276"/>
  <c r="T276"/>
  <c r="R276"/>
  <c r="P276"/>
  <c r="BK276"/>
  <c r="J276"/>
  <c r="BF276"/>
  <c r="BI275"/>
  <c r="BH275"/>
  <c r="BG275"/>
  <c r="BE275"/>
  <c r="T275"/>
  <c r="R275"/>
  <c r="P275"/>
  <c r="BK275"/>
  <c r="J275"/>
  <c r="BF275"/>
  <c r="BI274"/>
  <c r="BH274"/>
  <c r="BG274"/>
  <c r="BE274"/>
  <c r="T274"/>
  <c r="R274"/>
  <c r="P274"/>
  <c r="BK274"/>
  <c r="J274"/>
  <c r="BF274"/>
  <c r="BI273"/>
  <c r="BH273"/>
  <c r="BG273"/>
  <c r="BE273"/>
  <c r="T273"/>
  <c r="R273"/>
  <c r="P273"/>
  <c r="BK273"/>
  <c r="J273"/>
  <c r="BF273"/>
  <c r="BI272"/>
  <c r="BH272"/>
  <c r="BG272"/>
  <c r="BE272"/>
  <c r="T272"/>
  <c r="R272"/>
  <c r="P272"/>
  <c r="BK272"/>
  <c r="J272"/>
  <c r="BF272"/>
  <c r="BI271"/>
  <c r="BH271"/>
  <c r="BG271"/>
  <c r="BE271"/>
  <c r="T271"/>
  <c r="R271"/>
  <c r="P271"/>
  <c r="BK271"/>
  <c r="J271"/>
  <c r="BF271"/>
  <c r="BI270"/>
  <c r="BH270"/>
  <c r="BG270"/>
  <c r="BE270"/>
  <c r="T270"/>
  <c r="R270"/>
  <c r="P270"/>
  <c r="BK270"/>
  <c r="J270"/>
  <c r="BF270"/>
  <c r="BI269"/>
  <c r="BH269"/>
  <c r="BG269"/>
  <c r="BE269"/>
  <c r="T269"/>
  <c r="R269"/>
  <c r="P269"/>
  <c r="BK269"/>
  <c r="J269"/>
  <c r="BF269"/>
  <c r="BI268"/>
  <c r="BH268"/>
  <c r="BG268"/>
  <c r="BE268"/>
  <c r="T268"/>
  <c r="R268"/>
  <c r="P268"/>
  <c r="BK268"/>
  <c r="J268"/>
  <c r="BF268"/>
  <c r="BI267"/>
  <c r="BH267"/>
  <c r="BG267"/>
  <c r="BE267"/>
  <c r="T267"/>
  <c r="R267"/>
  <c r="P267"/>
  <c r="BK267"/>
  <c r="J267"/>
  <c r="BF267"/>
  <c r="BI266"/>
  <c r="BH266"/>
  <c r="BG266"/>
  <c r="BE266"/>
  <c r="T266"/>
  <c r="R266"/>
  <c r="P266"/>
  <c r="BK266"/>
  <c r="J266"/>
  <c r="BF266"/>
  <c r="BI265"/>
  <c r="BH265"/>
  <c r="BG265"/>
  <c r="BE265"/>
  <c r="T265"/>
  <c r="R265"/>
  <c r="P265"/>
  <c r="BK265"/>
  <c r="J265"/>
  <c r="BF265"/>
  <c r="BI264"/>
  <c r="BH264"/>
  <c r="BG264"/>
  <c r="BE264"/>
  <c r="T264"/>
  <c r="R264"/>
  <c r="P264"/>
  <c r="BK264"/>
  <c r="J264"/>
  <c r="BF264"/>
  <c r="BI263"/>
  <c r="BH263"/>
  <c r="BG263"/>
  <c r="BE263"/>
  <c r="T263"/>
  <c r="R263"/>
  <c r="P263"/>
  <c r="BK263"/>
  <c r="J263"/>
  <c r="BF263"/>
  <c r="BI262"/>
  <c r="BH262"/>
  <c r="BG262"/>
  <c r="BE262"/>
  <c r="T262"/>
  <c r="R262"/>
  <c r="P262"/>
  <c r="BK262"/>
  <c r="J262"/>
  <c r="BF262"/>
  <c r="BI261"/>
  <c r="BH261"/>
  <c r="BG261"/>
  <c r="BE261"/>
  <c r="T261"/>
  <c r="R261"/>
  <c r="P261"/>
  <c r="BK261"/>
  <c r="J261"/>
  <c r="BF261"/>
  <c r="BI260"/>
  <c r="BH260"/>
  <c r="BG260"/>
  <c r="BE260"/>
  <c r="T260"/>
  <c r="R260"/>
  <c r="P260"/>
  <c r="BK260"/>
  <c r="J260"/>
  <c r="BF260"/>
  <c r="BI259"/>
  <c r="BH259"/>
  <c r="BG259"/>
  <c r="BE259"/>
  <c r="T259"/>
  <c r="R259"/>
  <c r="P259"/>
  <c r="BK259"/>
  <c r="J259"/>
  <c r="BF259"/>
  <c r="BI258"/>
  <c r="BH258"/>
  <c r="BG258"/>
  <c r="BE258"/>
  <c r="T258"/>
  <c r="R258"/>
  <c r="P258"/>
  <c r="BK258"/>
  <c r="J258"/>
  <c r="BF258"/>
  <c r="BI257"/>
  <c r="BH257"/>
  <c r="BG257"/>
  <c r="BE257"/>
  <c r="T257"/>
  <c r="R257"/>
  <c r="P257"/>
  <c r="BK257"/>
  <c r="J257"/>
  <c r="BF257"/>
  <c r="BI256"/>
  <c r="BH256"/>
  <c r="BG256"/>
  <c r="BE256"/>
  <c r="T256"/>
  <c r="R256"/>
  <c r="P256"/>
  <c r="BK256"/>
  <c r="J256"/>
  <c r="BF256"/>
  <c r="BI255"/>
  <c r="BH255"/>
  <c r="BG255"/>
  <c r="BE255"/>
  <c r="T255"/>
  <c r="R255"/>
  <c r="P255"/>
  <c r="BK255"/>
  <c r="J255"/>
  <c r="BF255"/>
  <c r="BI254"/>
  <c r="BH254"/>
  <c r="BG254"/>
  <c r="BE254"/>
  <c r="T254"/>
  <c r="R254"/>
  <c r="P254"/>
  <c r="BK254"/>
  <c r="J254"/>
  <c r="BF254"/>
  <c r="BI253"/>
  <c r="BH253"/>
  <c r="BG253"/>
  <c r="BE253"/>
  <c r="T253"/>
  <c r="R253"/>
  <c r="P253"/>
  <c r="BK253"/>
  <c r="J253"/>
  <c r="BF253"/>
  <c r="BI252"/>
  <c r="BH252"/>
  <c r="BG252"/>
  <c r="BE252"/>
  <c r="T252"/>
  <c r="R252"/>
  <c r="P252"/>
  <c r="BK252"/>
  <c r="J252"/>
  <c r="BF252"/>
  <c r="BI251"/>
  <c r="BH251"/>
  <c r="BG251"/>
  <c r="BE251"/>
  <c r="T251"/>
  <c r="R251"/>
  <c r="P251"/>
  <c r="BK251"/>
  <c r="J251"/>
  <c r="BF251"/>
  <c r="BI250"/>
  <c r="BH250"/>
  <c r="BG250"/>
  <c r="BE250"/>
  <c r="T250"/>
  <c r="R250"/>
  <c r="P250"/>
  <c r="BK250"/>
  <c r="J250"/>
  <c r="BF250"/>
  <c r="BI249"/>
  <c r="BH249"/>
  <c r="BG249"/>
  <c r="BE249"/>
  <c r="T249"/>
  <c r="R249"/>
  <c r="P249"/>
  <c r="BK249"/>
  <c r="J249"/>
  <c r="BF249"/>
  <c r="BI248"/>
  <c r="BH248"/>
  <c r="BG248"/>
  <c r="BE248"/>
  <c r="T248"/>
  <c r="R248"/>
  <c r="P248"/>
  <c r="BK248"/>
  <c r="J248"/>
  <c r="BF248"/>
  <c r="BI247"/>
  <c r="BH247"/>
  <c r="BG247"/>
  <c r="BE247"/>
  <c r="T247"/>
  <c r="R247"/>
  <c r="P247"/>
  <c r="BK247"/>
  <c r="J247"/>
  <c r="BF247"/>
  <c r="BI245"/>
  <c r="BH245"/>
  <c r="BG245"/>
  <c r="BE245"/>
  <c r="T245"/>
  <c r="R245"/>
  <c r="P245"/>
  <c r="BK245"/>
  <c r="J245"/>
  <c r="BF245"/>
  <c r="BI244"/>
  <c r="BH244"/>
  <c r="BG244"/>
  <c r="BE244"/>
  <c r="T244"/>
  <c r="T243"/>
  <c r="R244"/>
  <c r="R243"/>
  <c r="P244"/>
  <c r="P243"/>
  <c r="BK244"/>
  <c r="BK243"/>
  <c r="J243"/>
  <c r="J244"/>
  <c r="BF244"/>
  <c r="J102"/>
  <c r="BI242"/>
  <c r="BH242"/>
  <c r="BG242"/>
  <c r="BE242"/>
  <c r="T242"/>
  <c r="R242"/>
  <c r="P242"/>
  <c r="BK242"/>
  <c r="J242"/>
  <c r="BF242"/>
  <c r="BI240"/>
  <c r="BH240"/>
  <c r="BG240"/>
  <c r="BE240"/>
  <c r="T240"/>
  <c r="R240"/>
  <c r="P240"/>
  <c r="BK240"/>
  <c r="J240"/>
  <c r="BF240"/>
  <c r="BI238"/>
  <c r="BH238"/>
  <c r="BG238"/>
  <c r="BE238"/>
  <c r="T238"/>
  <c r="R238"/>
  <c r="P238"/>
  <c r="BK238"/>
  <c r="J238"/>
  <c r="BF238"/>
  <c r="BI236"/>
  <c r="BH236"/>
  <c r="BG236"/>
  <c r="BE236"/>
  <c r="T236"/>
  <c r="R236"/>
  <c r="P236"/>
  <c r="BK236"/>
  <c r="J236"/>
  <c r="BF236"/>
  <c r="BI234"/>
  <c r="BH234"/>
  <c r="BG234"/>
  <c r="BE234"/>
  <c r="T234"/>
  <c r="R234"/>
  <c r="P234"/>
  <c r="BK234"/>
  <c r="J234"/>
  <c r="BF234"/>
  <c r="BI230"/>
  <c r="BH230"/>
  <c r="BG230"/>
  <c r="BE230"/>
  <c r="T230"/>
  <c r="R230"/>
  <c r="P230"/>
  <c r="BK230"/>
  <c r="J230"/>
  <c r="BF230"/>
  <c r="BI228"/>
  <c r="BH228"/>
  <c r="BG228"/>
  <c r="BE228"/>
  <c r="T228"/>
  <c r="R228"/>
  <c r="P228"/>
  <c r="BK228"/>
  <c r="J228"/>
  <c r="BF228"/>
  <c r="BI226"/>
  <c r="BH226"/>
  <c r="BG226"/>
  <c r="BE226"/>
  <c r="T226"/>
  <c r="R226"/>
  <c r="P226"/>
  <c r="BK226"/>
  <c r="J226"/>
  <c r="BF226"/>
  <c r="BI225"/>
  <c r="BH225"/>
  <c r="BG225"/>
  <c r="BE225"/>
  <c r="T225"/>
  <c r="R225"/>
  <c r="P225"/>
  <c r="BK225"/>
  <c r="J225"/>
  <c r="BF225"/>
  <c r="BI224"/>
  <c r="BH224"/>
  <c r="BG224"/>
  <c r="BE224"/>
  <c r="T224"/>
  <c r="R224"/>
  <c r="P224"/>
  <c r="BK224"/>
  <c r="J224"/>
  <c r="BF224"/>
  <c r="BI222"/>
  <c r="BH222"/>
  <c r="BG222"/>
  <c r="BE222"/>
  <c r="T222"/>
  <c r="R222"/>
  <c r="P222"/>
  <c r="BK222"/>
  <c r="J222"/>
  <c r="BF222"/>
  <c r="BI221"/>
  <c r="BH221"/>
  <c r="BG221"/>
  <c r="BE221"/>
  <c r="T221"/>
  <c r="R221"/>
  <c r="P221"/>
  <c r="BK221"/>
  <c r="J221"/>
  <c r="BF221"/>
  <c r="BI219"/>
  <c r="BH219"/>
  <c r="BG219"/>
  <c r="BE219"/>
  <c r="T219"/>
  <c r="T218"/>
  <c r="R219"/>
  <c r="R218"/>
  <c r="P219"/>
  <c r="P218"/>
  <c r="BK219"/>
  <c r="BK218"/>
  <c r="J218"/>
  <c r="J219"/>
  <c r="BF219"/>
  <c r="J101"/>
  <c r="BI217"/>
  <c r="BH217"/>
  <c r="BG217"/>
  <c r="BE217"/>
  <c r="T217"/>
  <c r="R217"/>
  <c r="P217"/>
  <c r="BK217"/>
  <c r="J217"/>
  <c r="BF217"/>
  <c r="BI216"/>
  <c r="BH216"/>
  <c r="BG216"/>
  <c r="BE216"/>
  <c r="T216"/>
  <c r="R216"/>
  <c r="P216"/>
  <c r="BK216"/>
  <c r="J216"/>
  <c r="BF216"/>
  <c r="BI215"/>
  <c r="BH215"/>
  <c r="BG215"/>
  <c r="BE215"/>
  <c r="T215"/>
  <c r="R215"/>
  <c r="P215"/>
  <c r="BK215"/>
  <c r="J215"/>
  <c r="BF215"/>
  <c r="BI213"/>
  <c r="BH213"/>
  <c r="BG213"/>
  <c r="BE213"/>
  <c r="T213"/>
  <c r="R213"/>
  <c r="P213"/>
  <c r="BK213"/>
  <c r="J213"/>
  <c r="BF213"/>
  <c r="BI212"/>
  <c r="BH212"/>
  <c r="BG212"/>
  <c r="BE212"/>
  <c r="T212"/>
  <c r="R212"/>
  <c r="P212"/>
  <c r="BK212"/>
  <c r="J212"/>
  <c r="BF212"/>
  <c r="BI210"/>
  <c r="BH210"/>
  <c r="BG210"/>
  <c r="BE210"/>
  <c r="T210"/>
  <c r="T209"/>
  <c r="R210"/>
  <c r="R209"/>
  <c r="P210"/>
  <c r="P209"/>
  <c r="BK210"/>
  <c r="BK209"/>
  <c r="J209"/>
  <c r="J210"/>
  <c r="BF210"/>
  <c r="J100"/>
  <c r="BI205"/>
  <c r="BH205"/>
  <c r="BG205"/>
  <c r="BE205"/>
  <c r="T205"/>
  <c r="R205"/>
  <c r="P205"/>
  <c r="BK205"/>
  <c r="J205"/>
  <c r="BF205"/>
  <c r="BI200"/>
  <c r="BH200"/>
  <c r="BG200"/>
  <c r="BE200"/>
  <c r="T200"/>
  <c r="T199"/>
  <c r="R200"/>
  <c r="R199"/>
  <c r="P200"/>
  <c r="P199"/>
  <c r="BK200"/>
  <c r="BK199"/>
  <c r="J199"/>
  <c r="J200"/>
  <c r="BF200"/>
  <c r="J99"/>
  <c r="BI197"/>
  <c r="BH197"/>
  <c r="BG197"/>
  <c r="BE197"/>
  <c r="T197"/>
  <c r="R197"/>
  <c r="P197"/>
  <c r="BK197"/>
  <c r="J197"/>
  <c r="BF197"/>
  <c r="BI195"/>
  <c r="BH195"/>
  <c r="BG195"/>
  <c r="BE195"/>
  <c r="T195"/>
  <c r="R195"/>
  <c r="P195"/>
  <c r="BK195"/>
  <c r="J195"/>
  <c r="BF195"/>
  <c r="BI193"/>
  <c r="BH193"/>
  <c r="BG193"/>
  <c r="BE193"/>
  <c r="T193"/>
  <c r="R193"/>
  <c r="P193"/>
  <c r="BK193"/>
  <c r="J193"/>
  <c r="BF193"/>
  <c r="BI192"/>
  <c r="BH192"/>
  <c r="BG192"/>
  <c r="BE192"/>
  <c r="T192"/>
  <c r="R192"/>
  <c r="P192"/>
  <c r="BK192"/>
  <c r="J192"/>
  <c r="BF192"/>
  <c r="BI188"/>
  <c r="BH188"/>
  <c r="BG188"/>
  <c r="BE188"/>
  <c r="T188"/>
  <c r="R188"/>
  <c r="P188"/>
  <c r="BK188"/>
  <c r="J188"/>
  <c r="BF188"/>
  <c r="BI184"/>
  <c r="BH184"/>
  <c r="BG184"/>
  <c r="BE184"/>
  <c r="T184"/>
  <c r="R184"/>
  <c r="P184"/>
  <c r="BK184"/>
  <c r="J184"/>
  <c r="BF184"/>
  <c r="BI183"/>
  <c r="BH183"/>
  <c r="BG183"/>
  <c r="BE183"/>
  <c r="T183"/>
  <c r="T182"/>
  <c r="R183"/>
  <c r="R182"/>
  <c r="P183"/>
  <c r="P182"/>
  <c r="BK183"/>
  <c r="BK182"/>
  <c r="J182"/>
  <c r="J183"/>
  <c r="BF183"/>
  <c r="J98"/>
  <c r="BI178"/>
  <c r="BH178"/>
  <c r="BG178"/>
  <c r="BE178"/>
  <c r="T178"/>
  <c r="R178"/>
  <c r="P178"/>
  <c r="BK178"/>
  <c r="J178"/>
  <c r="BF178"/>
  <c r="BI176"/>
  <c r="BH176"/>
  <c r="BG176"/>
  <c r="BE176"/>
  <c r="T176"/>
  <c r="R176"/>
  <c r="P176"/>
  <c r="BK176"/>
  <c r="J176"/>
  <c r="BF176"/>
  <c r="BI174"/>
  <c r="BH174"/>
  <c r="BG174"/>
  <c r="BE174"/>
  <c r="T174"/>
  <c r="R174"/>
  <c r="P174"/>
  <c r="BK174"/>
  <c r="J174"/>
  <c r="BF174"/>
  <c r="BI173"/>
  <c r="BH173"/>
  <c r="BG173"/>
  <c r="BE173"/>
  <c r="T173"/>
  <c r="R173"/>
  <c r="P173"/>
  <c r="BK173"/>
  <c r="J173"/>
  <c r="BF173"/>
  <c r="BI171"/>
  <c r="BH171"/>
  <c r="BG171"/>
  <c r="BE171"/>
  <c r="T171"/>
  <c r="R171"/>
  <c r="P171"/>
  <c r="BK171"/>
  <c r="J171"/>
  <c r="BF171"/>
  <c r="BI169"/>
  <c r="BH169"/>
  <c r="BG169"/>
  <c r="BE169"/>
  <c r="T169"/>
  <c r="R169"/>
  <c r="P169"/>
  <c r="BK169"/>
  <c r="J169"/>
  <c r="BF169"/>
  <c r="BI167"/>
  <c r="BH167"/>
  <c r="BG167"/>
  <c r="BE167"/>
  <c r="T167"/>
  <c r="T166"/>
  <c r="R167"/>
  <c r="R166"/>
  <c r="P167"/>
  <c r="P166"/>
  <c r="BK167"/>
  <c r="BK166"/>
  <c r="J166"/>
  <c r="J167"/>
  <c r="BF167"/>
  <c r="J97"/>
  <c r="BI164"/>
  <c r="BH164"/>
  <c r="BG164"/>
  <c r="BE164"/>
  <c r="T164"/>
  <c r="R164"/>
  <c r="P164"/>
  <c r="BK164"/>
  <c r="J164"/>
  <c r="BF164"/>
  <c r="BI163"/>
  <c r="BH163"/>
  <c r="BG163"/>
  <c r="BE163"/>
  <c r="T163"/>
  <c r="R163"/>
  <c r="P163"/>
  <c r="BK163"/>
  <c r="J163"/>
  <c r="BF163"/>
  <c r="BI155"/>
  <c r="BH155"/>
  <c r="BG155"/>
  <c r="BE155"/>
  <c r="T155"/>
  <c r="R155"/>
  <c r="P155"/>
  <c r="BK155"/>
  <c r="J155"/>
  <c r="BF155"/>
  <c r="BI154"/>
  <c r="BH154"/>
  <c r="BG154"/>
  <c r="BE154"/>
  <c r="T154"/>
  <c r="R154"/>
  <c r="P154"/>
  <c r="BK154"/>
  <c r="J154"/>
  <c r="BF154"/>
  <c r="BI152"/>
  <c r="BH152"/>
  <c r="BG152"/>
  <c r="BE152"/>
  <c r="T152"/>
  <c r="R152"/>
  <c r="P152"/>
  <c r="BK152"/>
  <c r="J152"/>
  <c r="BF152"/>
  <c r="BI150"/>
  <c r="BH150"/>
  <c r="BG150"/>
  <c r="BE150"/>
  <c r="T150"/>
  <c r="R150"/>
  <c r="P150"/>
  <c r="BK150"/>
  <c r="J150"/>
  <c r="BF150"/>
  <c r="BI148"/>
  <c r="BH148"/>
  <c r="BG148"/>
  <c r="BE148"/>
  <c r="T148"/>
  <c r="R148"/>
  <c r="P148"/>
  <c r="BK148"/>
  <c r="J148"/>
  <c r="BF148"/>
  <c r="BI142"/>
  <c r="F35"/>
  <c i="1" r="BD95"/>
  <c i="2" r="BH142"/>
  <c r="F34"/>
  <c i="1" r="BC95"/>
  <c i="2" r="BG142"/>
  <c r="F33"/>
  <c i="1" r="BB95"/>
  <c i="2" r="BE142"/>
  <c r="J31"/>
  <c i="1" r="AV95"/>
  <c i="2" r="F31"/>
  <c i="1" r="AZ95"/>
  <c i="2" r="T142"/>
  <c r="T141"/>
  <c r="T140"/>
  <c r="T139"/>
  <c r="R142"/>
  <c r="R141"/>
  <c r="R140"/>
  <c r="R139"/>
  <c r="P142"/>
  <c r="P141"/>
  <c r="P140"/>
  <c r="P139"/>
  <c i="1" r="AU95"/>
  <c i="2" r="BK142"/>
  <c r="BK141"/>
  <c r="J141"/>
  <c r="BK140"/>
  <c r="J140"/>
  <c r="BK139"/>
  <c r="J139"/>
  <c r="J94"/>
  <c r="J28"/>
  <c i="1" r="AG95"/>
  <c i="2" r="J142"/>
  <c r="BF142"/>
  <c r="J32"/>
  <c i="1" r="AW95"/>
  <c i="2" r="F32"/>
  <c i="1" r="BA95"/>
  <c i="2" r="J96"/>
  <c r="J95"/>
  <c r="J136"/>
  <c r="J135"/>
  <c r="F135"/>
  <c r="F133"/>
  <c r="E131"/>
  <c r="J90"/>
  <c r="J89"/>
  <c r="F89"/>
  <c r="F87"/>
  <c r="E85"/>
  <c r="J37"/>
  <c r="J16"/>
  <c r="E16"/>
  <c r="F136"/>
  <c r="F90"/>
  <c r="J15"/>
  <c r="J10"/>
  <c r="J133"/>
  <c r="J87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<sst xmlns="http://schemas.openxmlformats.org/spreadsheetml/2006/main">
  <si>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</si>
  <si>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</si>
  <si>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</si>
  <si>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</si>
  <si>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</si>
  <si>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{032f5163-259b-4a06-be53-6c78f83c5fd4}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</si>
  <si>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</si>
  <si>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</si>
  <si>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</si>
  <si>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</si>
  <si>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</si>
  <si>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</si>
  <si>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1335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</si>
  <si>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</si>
  <si>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</si>
  <si>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Modernizácia hasičskej zbrojnice - WC a umyvárky</t>
  </si>
  <si>
    <t>JKSO:</t>
  </si>
  <si>
    <t>KS:</t>
  </si>
  <si>
    <t>Miesto:</t>
  </si>
  <si>
    <t>Šajdíkové Humence</t>
  </si>
  <si>
    <t>Dátum:</t>
  </si>
  <si>
    <t>28. 5. 2019</t>
  </si>
  <si>
    <t>Objednávateľ:</t>
  </si>
  <si>
    <t>IČO:</t>
  </si>
  <si>
    <t>Obec Šajdíkové Humence</t>
  </si>
  <si>
    <t>IČ DPH:</t>
  </si>
  <si>
    <t>Zhotoviteľ:</t>
  </si>
  <si>
    <t>Vyplň údaj</t>
  </si>
  <si>
    <t>Projektant:</t>
  </si>
  <si>
    <t>Ing. Veronika Hostinská</t>
  </si>
  <si>
    <t>True</t>
  </si>
  <si>
    <t>0,01</t>
  </si>
  <si>
    <t>Spracovateľ:</t>
  </si>
  <si>
    <t>Ing. Juraj Havett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</si>
  <si>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</si>
  <si>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</si>
  <si>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</si>
  <si>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</si>
  <si>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</si>
  <si>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</si>
  <si>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</si>
  <si>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</si>
  <si>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</si>
  <si>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</si>
  <si>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</si>
  <si>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</si>
  <si>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</si>
  <si>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</si>
  <si>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</si>
  <si>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</si>
  <si>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</si>
  <si>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</si>
  <si>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</si>
  <si>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</si>
  <si>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</si>
  <si>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</si>
  <si>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</si>
  <si>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</si>
  <si>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</si>
  <si>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</si>
  <si>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</si>
  <si>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</si>
  <si>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</si>
  <si>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</si>
  <si>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</si>
  <si>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</si>
  <si>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</si>
  <si>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</si>
  <si>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</si>
  <si>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</si>
  <si>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</si>
  <si>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</si>
  <si>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</si>
  <si>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</si>
  <si>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</si>
  <si>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</si>
  <si>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</si>
  <si>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</si>
  <si>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</si>
  <si>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</si>
  <si>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</si>
  <si>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</si>
  <si>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</si>
  <si>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</si>
  <si>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</si>
  <si>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</si>
  <si>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</si>
  <si>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</si>
  <si>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</si>
  <si>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</si>
  <si>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</si>
  <si>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</si>
  <si>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</si>
  <si>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</si>
  <si>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</si>
  <si>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</si>
  <si>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</si>
  <si>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</si>
  <si>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</si>
  <si>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</si>
  <si>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721 - Zdravotech. vnútorná kanalizácia</t>
  </si>
  <si>
    <t xml:space="preserve">    722 - Zdravotechnika - vnútorný vodovod</t>
  </si>
  <si>
    <t xml:space="preserve">    723 - Zdravotechnika - plynovod</t>
  </si>
  <si>
    <t xml:space="preserve">    725 - Zdravotechnika - zariaď. predmety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</si>
  <si>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</si>
  <si>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</si>
  <si>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</si>
  <si>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</si>
  <si>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</si>
  <si>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773 - Podlahy z liateho teraca</t>
  </si>
  <si>
    <t xml:space="preserve">    781 - Obklady</t>
  </si>
  <si>
    <t xml:space="preserve">    783 - Nátery</t>
  </si>
  <si>
    <t xml:space="preserve">    784 - Maľby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</si>
  <si>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</si>
  <si>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</si>
  <si>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</si>
  <si>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</si>
  <si>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</si>
  <si>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</si>
  <si>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</si>
  <si>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</si>
  <si>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</si>
  <si>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</si>
  <si>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</si>
  <si>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</si>
  <si>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</si>
  <si>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</si>
  <si>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</si>
  <si>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</si>
  <si>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</si>
  <si>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</si>
  <si>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</si>
  <si>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131201101</t>
  </si>
  <si>
    <t>Výkop nezapaženej jamy v hornine 3, do 100 m3</t>
  </si>
  <si>
    <t>m3</t>
  </si>
  <si>
    <t>CS CENEKON 2019 01</t>
  </si>
  <si>
    <t>4</t>
  </si>
  <si>
    <t>2</t>
  </si>
  <si>
    <t>-2065560874</t>
  </si>
  <si>
    <t>VV</t>
  </si>
  <si>
    <t>"prečerpávacia šachta" 1,2*1,2*1,8</t>
  </si>
  <si>
    <t>"revízna šachta" 0,8*0,8*1,4</t>
  </si>
  <si>
    <t>"vodomerná šachta" 1,5*1,2*2,4</t>
  </si>
  <si>
    <t>"napojenie vod.prípojky" 1,5*1,5*1,8</t>
  </si>
  <si>
    <t>Súčet</t>
  </si>
  <si>
    <t>132201101</t>
  </si>
  <si>
    <t>Výkop ryhy do šírky 600 mm v horn.3 do 100 m3</t>
  </si>
  <si>
    <t>172905177</t>
  </si>
  <si>
    <t>"vodovod+kanalizácia" 38,0*0,6*1,2</t>
  </si>
  <si>
    <t>3</t>
  </si>
  <si>
    <t>132211111</t>
  </si>
  <si>
    <t xml:space="preserve">Hĺbenie rýh šírky do 600 mm v  hornine tr.3 nesúdržných - ručným náradím</t>
  </si>
  <si>
    <t>2116841634</t>
  </si>
  <si>
    <t>"základy pod betón.chodník" (2*4,45+3*0,8)*0,8*0,3</t>
  </si>
  <si>
    <t>162501102</t>
  </si>
  <si>
    <t>Vodorovné premiestnenie výkopku po spevnenej ceste z horniny tr.1-4, do 100 m3 na vzdialenosť do 3000 m (miesto určí obec)</t>
  </si>
  <si>
    <t>1790377029</t>
  </si>
  <si>
    <t>11,858+27,36+2,712-25,228</t>
  </si>
  <si>
    <t>5</t>
  </si>
  <si>
    <t>171201201</t>
  </si>
  <si>
    <t>Uloženie sypaniny na skládky do 100 m3</t>
  </si>
  <si>
    <t>-1597654478</t>
  </si>
  <si>
    <t>6</t>
  </si>
  <si>
    <t>174101001</t>
  </si>
  <si>
    <t>Zásyp sypaninou so zhutnením jám, šachiet, rýh, zárezov alebo okolo objektov do 100 m3</t>
  </si>
  <si>
    <t>-1710707633</t>
  </si>
  <si>
    <t>"prečerpávacia šachta" 1,2*1,2*1,8-0,8*0,8*1,0</t>
  </si>
  <si>
    <t>"revízna šachta" 0,8*0,8*1,4-0,4*0,4*1,0</t>
  </si>
  <si>
    <t>"vodomerná šachta" 1,5*1,2*2,4-1,2*0,9*1,8</t>
  </si>
  <si>
    <t>"odpočet lôžko" -0,776-10,47</t>
  </si>
  <si>
    <t>7</t>
  </si>
  <si>
    <t>174101102</t>
  </si>
  <si>
    <t>Zásyp sypaninou v uzavretých priestoroch (WC jama)</t>
  </si>
  <si>
    <t>-108523229</t>
  </si>
  <si>
    <t>8</t>
  </si>
  <si>
    <t>M</t>
  </si>
  <si>
    <t>583310004100</t>
  </si>
  <si>
    <t>Kamenivo ťažené hrubé drvené frakcia 0-32 mm</t>
  </si>
  <si>
    <t>t</t>
  </si>
  <si>
    <t>-1151069996</t>
  </si>
  <si>
    <t>1*1,9 'Přepočítané koeficientom množstva</t>
  </si>
  <si>
    <t>Zakladanie</t>
  </si>
  <si>
    <t>9</t>
  </si>
  <si>
    <t>271573001</t>
  </si>
  <si>
    <t>Násyp pod základovú dosku so zhutnením zo štrkodrvy fr.0-32 mm</t>
  </si>
  <si>
    <t>-686029624</t>
  </si>
  <si>
    <t>4,05*0,8*0,72</t>
  </si>
  <si>
    <t>10</t>
  </si>
  <si>
    <t>273321312</t>
  </si>
  <si>
    <t>Betón základových dosiek, železový (bez výstuže), tr. C 20/25</t>
  </si>
  <si>
    <t>-539000095</t>
  </si>
  <si>
    <t>"chodník" 4,45*1,2*0,15</t>
  </si>
  <si>
    <t>11</t>
  </si>
  <si>
    <t>273351217</t>
  </si>
  <si>
    <t>Debnenie stien základových dosiek, zhotovenie-tradičné</t>
  </si>
  <si>
    <t>m2</t>
  </si>
  <si>
    <t>-1119325777</t>
  </si>
  <si>
    <t>(4,45+2*1,2+1,0)*0,15</t>
  </si>
  <si>
    <t>12</t>
  </si>
  <si>
    <t>273351218</t>
  </si>
  <si>
    <t>Debnenie stien základových dosiek, odstránenie-tradičné</t>
  </si>
  <si>
    <t>1092611071</t>
  </si>
  <si>
    <t>13</t>
  </si>
  <si>
    <t>273362442</t>
  </si>
  <si>
    <t>Výstuž základových dosiek zo zvár. sietí KARI, priemer drôtu 8/8 mm, veľkosť oka 150x150 mm</t>
  </si>
  <si>
    <t>1841351970</t>
  </si>
  <si>
    <t>"chodník" 4,45*1,2</t>
  </si>
  <si>
    <t>14</t>
  </si>
  <si>
    <t>274271301</t>
  </si>
  <si>
    <t>Murivo základových pásov (m3) PREMAC 50x20x25 s betónovou výplňou C 16/20 hr. 200 mm</t>
  </si>
  <si>
    <t>644733918</t>
  </si>
  <si>
    <t>(2*4,45+3*0,8)*1,52*0,2</t>
  </si>
  <si>
    <t>15</t>
  </si>
  <si>
    <t>274361825</t>
  </si>
  <si>
    <t>Výstuž pre murivo základových pásov PREMAC s betónovou výplňou z ocele 10505</t>
  </si>
  <si>
    <t>-88864498</t>
  </si>
  <si>
    <t>"vodorov.2xD8 do každej rady" (2*4,35+3*1,2)*6*2*0,395/1000*1,1</t>
  </si>
  <si>
    <t>"zvisle D8 á 25cm" (2*4,35+3*1,2)/0,25*1,5*0,395/1000</t>
  </si>
  <si>
    <t>Zvislé a kompletné konštrukcie</t>
  </si>
  <si>
    <t>16</t>
  </si>
  <si>
    <t>317165301</t>
  </si>
  <si>
    <t>Nenosný preklad YTONG šírky 100 mm, výšky 249 mm, dĺžky 1250 mm</t>
  </si>
  <si>
    <t>ks</t>
  </si>
  <si>
    <t>656789524</t>
  </si>
  <si>
    <t>17</t>
  </si>
  <si>
    <t>317234410</t>
  </si>
  <si>
    <t>Výmurovka medzi nosníkmi akýmikoľvek tehlami pálenými na akúkoľvek maltu cementovú</t>
  </si>
  <si>
    <t>-470860902</t>
  </si>
  <si>
    <t>"okná" 2*1,0*0,3*0,15</t>
  </si>
  <si>
    <t>"dvere" 1,4*0,3*0,15</t>
  </si>
  <si>
    <t>18</t>
  </si>
  <si>
    <t>317941121</t>
  </si>
  <si>
    <t>Osadenie oceľových valcovaných nosníkov (na murive) I, IE,U,UE,L do č.12 alebo výšky do 120 mm</t>
  </si>
  <si>
    <t>-602413948</t>
  </si>
  <si>
    <t>"okná" 2*2*1,0*11,1/1000</t>
  </si>
  <si>
    <t>"dvere" 2*1,4*11,1/1000</t>
  </si>
  <si>
    <t>19</t>
  </si>
  <si>
    <t>133810000400</t>
  </si>
  <si>
    <t>Tyč oceľová prierezu I 120 mm, ozn. 10 000, podľa EN ISO S185</t>
  </si>
  <si>
    <t>1965733298</t>
  </si>
  <si>
    <t>342272102</t>
  </si>
  <si>
    <t>Priečky z tvárnic YTONG hr. 100 mm P2-500 hladkých, na MVC a maltu YTONG (100x249x599)</t>
  </si>
  <si>
    <t>1285738110</t>
  </si>
  <si>
    <t>(2,2+1,6)*3,0-2*0,8*2,02</t>
  </si>
  <si>
    <t>21</t>
  </si>
  <si>
    <t>342272103</t>
  </si>
  <si>
    <t>Priečky z tvárnic YTONG hr. 125 mm P2-500 hladkých, na MVC a maltu YTONG (125x249x599)</t>
  </si>
  <si>
    <t>1320932753</t>
  </si>
  <si>
    <t>3,0*3,0</t>
  </si>
  <si>
    <t>22</t>
  </si>
  <si>
    <t>342948115</t>
  </si>
  <si>
    <t>Ukončenie priečok ku konštrukciam montážnou penou</t>
  </si>
  <si>
    <t>m</t>
  </si>
  <si>
    <t>-1249916063</t>
  </si>
  <si>
    <t>"vodorovne pod stropom" 3,0+2,2+1,6</t>
  </si>
  <si>
    <t>Vodorovné konštrukcie</t>
  </si>
  <si>
    <t>23</t>
  </si>
  <si>
    <t>451541111</t>
  </si>
  <si>
    <t>Lôžko pod potrubie, stoky a drobné objekty, v otvorenom výkope zo štrkodrvy 0-63 mm</t>
  </si>
  <si>
    <t>1943641404</t>
  </si>
  <si>
    <t>"podklad vodomer.šachty" 1,5*1,2*0,2</t>
  </si>
  <si>
    <t>"podklad pod prečerp.šachtu" 1,2*1,2*0,2</t>
  </si>
  <si>
    <t>"podklad pod revíz.šachtu" 0,8*0,8*0,2</t>
  </si>
  <si>
    <t>24</t>
  </si>
  <si>
    <t>451572111</t>
  </si>
  <si>
    <t>Lôžko pod potrubie, stoky a drobné objekty, v otvorenom výkope z kameniva drobného ťaženého 0-4 mm</t>
  </si>
  <si>
    <t>2096223351</t>
  </si>
  <si>
    <t>"voda+kanalizácia" 38,0*0,6*0,4</t>
  </si>
  <si>
    <t>"napojenie vod.prípojky" 1,5*1,5*0,6</t>
  </si>
  <si>
    <t>Komunikácie</t>
  </si>
  <si>
    <t>25</t>
  </si>
  <si>
    <t>113107243</t>
  </si>
  <si>
    <t xml:space="preserve">Odstránenie krytu asfaltového v ploche nad 200 m2, hr. nad 100 do 150 mm,  -0,31600t</t>
  </si>
  <si>
    <t>149839736</t>
  </si>
  <si>
    <t>1,5*1,5+6,0*0,8</t>
  </si>
  <si>
    <t>26</t>
  </si>
  <si>
    <t>113307124</t>
  </si>
  <si>
    <t xml:space="preserve">Odstránenie podkladu v ploche do 200 m2 z kameniva hrubého drveného, hr.300 do 400mm,  -0,5600t</t>
  </si>
  <si>
    <t>-529361141</t>
  </si>
  <si>
    <t>27</t>
  </si>
  <si>
    <t>919735113</t>
  </si>
  <si>
    <t>Rezanie existujúceho asfaltového krytu alebo podkladu hĺbky nad 100 do 150 mm</t>
  </si>
  <si>
    <t>-1156754162</t>
  </si>
  <si>
    <t>4*1,5+2*6,0</t>
  </si>
  <si>
    <t>28</t>
  </si>
  <si>
    <t>566902123</t>
  </si>
  <si>
    <t>Vyspravenie podkladu po prekopoch inžinierskych sietí plochy do 15 m2 štrkodrvou, po zhutnení hr. 200 mm</t>
  </si>
  <si>
    <t>-794103130</t>
  </si>
  <si>
    <t>29</t>
  </si>
  <si>
    <t>566902133</t>
  </si>
  <si>
    <t>Vyspravenie podkladu po prekopoch inžinierskych sietí plochy do 15 m2 kamenivom hrubým drveným, po zhutnení hr. 200 mm</t>
  </si>
  <si>
    <t>826466528</t>
  </si>
  <si>
    <t>30</t>
  </si>
  <si>
    <t>566902152</t>
  </si>
  <si>
    <t>Vyspravenie podkladu po prekopoch inžinierskych sietí plochy do 15 m2 asfaltovým betónom ACP, po zhutnení hr. 150 mm</t>
  </si>
  <si>
    <t>-86427257</t>
  </si>
  <si>
    <t>Úpravy povrchov, podlahy, osadenie</t>
  </si>
  <si>
    <t>31</t>
  </si>
  <si>
    <t>612421331</t>
  </si>
  <si>
    <t>Oprava vnútorných vápenných omietok stien, v množstve opravenej plochy nad 10 do 30 % štukových</t>
  </si>
  <si>
    <t>330473282</t>
  </si>
  <si>
    <t>"WC+umyvárka" (2,2+1,3+1,6+1,05+1,05)*(3,0-1,6)</t>
  </si>
  <si>
    <t>32</t>
  </si>
  <si>
    <t>622425930</t>
  </si>
  <si>
    <t>Omietka šlachtená, brizolitová vonkajšia ostenia okenného alebo dverného</t>
  </si>
  <si>
    <t>-1742699691</t>
  </si>
  <si>
    <t>33</t>
  </si>
  <si>
    <t>612460111</t>
  </si>
  <si>
    <t>Príprava vnútorného podkladu stien na silno a nerovnomerne nasiakavé podklady regulátorom nasiakavosti (nová omietka na Ytong)</t>
  </si>
  <si>
    <t>-1275667883</t>
  </si>
  <si>
    <t>(2*1,05+3*1,6+2,2+1,3)*(3,0-1,6)+3,0*3,0</t>
  </si>
  <si>
    <t>34</t>
  </si>
  <si>
    <t>612460221</t>
  </si>
  <si>
    <t>Vnútorná omietka stien vápenná štuková (jemná), hr. 3 mm (nová omietka na Ytong)</t>
  </si>
  <si>
    <t>132707466</t>
  </si>
  <si>
    <t>35</t>
  </si>
  <si>
    <t>612481119</t>
  </si>
  <si>
    <t>Potiahnutie vnútorných stien sklotextílnou mriežkou s celoplošným prilepením (nová omietka na Ytong)</t>
  </si>
  <si>
    <t>64430650</t>
  </si>
  <si>
    <t>36</t>
  </si>
  <si>
    <t>612460151</t>
  </si>
  <si>
    <t>Príprava vnútorného podkladu stien cementovým prednástrekom, hr. 3 mm</t>
  </si>
  <si>
    <t>1142045116</t>
  </si>
  <si>
    <t>"pod ker.obklad" 23,136</t>
  </si>
  <si>
    <t>37</t>
  </si>
  <si>
    <t>612460231</t>
  </si>
  <si>
    <t>Vnútorná omietka stien cementová hrubá, hr. 10 mm</t>
  </si>
  <si>
    <t>1502535871</t>
  </si>
  <si>
    <t>38</t>
  </si>
  <si>
    <t>615481111</t>
  </si>
  <si>
    <t>Pokrytie valcovaných nosníkov rabicovým pletivom</t>
  </si>
  <si>
    <t>1991075303</t>
  </si>
  <si>
    <t>"okná" 2*1,2*(0,2+0,3+0,2)</t>
  </si>
  <si>
    <t>"dvere" 1,6*(0,2+0,3+0,2)</t>
  </si>
  <si>
    <t>39</t>
  </si>
  <si>
    <t>625251400</t>
  </si>
  <si>
    <t>Kontaktný zatepľovací systém hr. 30 mm - riešenie extrud. polystyrén (XPS), zatĺkacie kotvy</t>
  </si>
  <si>
    <t>1397207432</t>
  </si>
  <si>
    <t>"ostenia vonkajšie" (2*2,1+1,04+2*3*0,6)*0,15</t>
  </si>
  <si>
    <t>40</t>
  </si>
  <si>
    <t>953995184</t>
  </si>
  <si>
    <t>Okenný a dverový dilatačný profil (plastový, odlamovací, APU lišta)</t>
  </si>
  <si>
    <t>-2135210612</t>
  </si>
  <si>
    <t>"ostenia vonkajšie a vnútorné" (2*2,1+1,04+2*3*0,6)*2</t>
  </si>
  <si>
    <t>41</t>
  </si>
  <si>
    <t>953945111</t>
  </si>
  <si>
    <t>Rohová lišta hliníková pre zatepl. systém</t>
  </si>
  <si>
    <t>-1170883469</t>
  </si>
  <si>
    <t>"ostenia vonkajšie" 2*2,1+1,04+2*3*0,6</t>
  </si>
  <si>
    <t>42</t>
  </si>
  <si>
    <t>632452649</t>
  </si>
  <si>
    <t>Cementová samonivelizačná stierka, pevnosti v tlaku 25 MPa, hr. 10 mm (vyrovnanie po vybúraní dlažby)</t>
  </si>
  <si>
    <t>1535613458</t>
  </si>
  <si>
    <t>"WC+umyvárka" 2*1,05*1,6+2,2*1,3</t>
  </si>
  <si>
    <t>43</t>
  </si>
  <si>
    <t>632452740</t>
  </si>
  <si>
    <t>Penetrácia a adhézny mostík pod samonivelizačnú stierku</t>
  </si>
  <si>
    <t>193356679</t>
  </si>
  <si>
    <t>Rúrové vedenie</t>
  </si>
  <si>
    <t>44</t>
  </si>
  <si>
    <t>871171168</t>
  </si>
  <si>
    <t>Montáž vodovodného RC potrubia z PE 100 RC SDR11 zváraného natupo D 32x3,0 mm</t>
  </si>
  <si>
    <t>-1094964084</t>
  </si>
  <si>
    <t>45</t>
  </si>
  <si>
    <t>286130017000</t>
  </si>
  <si>
    <t>Rúra jednovrstvová SafeTech RC na pitnú vodu SDR11, 32x3,0x100 m, materiál: PE 100 RC, WAVIN</t>
  </si>
  <si>
    <t>-1115890227</t>
  </si>
  <si>
    <t>24*1,1 'Přepočítané koeficientom množstva</t>
  </si>
  <si>
    <t>46</t>
  </si>
  <si>
    <t>871266000</t>
  </si>
  <si>
    <t>Montáž kanalizačného PVC-U potrubia hladkého viacvrstvového DN 110</t>
  </si>
  <si>
    <t>17888284</t>
  </si>
  <si>
    <t>47</t>
  </si>
  <si>
    <t>286110005800</t>
  </si>
  <si>
    <t>Rúra kanalizačná PVC-U gravitačná, hladká SN4 - KG, ML - viacvrstvová, DN 110, dĺ. 3 m, WAVIN</t>
  </si>
  <si>
    <t>1653506883</t>
  </si>
  <si>
    <t>48</t>
  </si>
  <si>
    <t>871276002</t>
  </si>
  <si>
    <t>Montáž kanalizačného PVC-U potrubia hladkého viacvrstvového DN 125</t>
  </si>
  <si>
    <t>2066795129</t>
  </si>
  <si>
    <t>49</t>
  </si>
  <si>
    <t>286110006300</t>
  </si>
  <si>
    <t>Rúra kanalizačná PVC-U gravitačná, hladká SN4 - KG, ML - viacvrstvová, DN 125, dĺ. 3 m, WAVIN</t>
  </si>
  <si>
    <t>991590648</t>
  </si>
  <si>
    <t>50</t>
  </si>
  <si>
    <t>286110006400</t>
  </si>
  <si>
    <t>Rúra kanalizačná PVC-U gravitačná, hladká SN4 - KG, ML - viacvrstvová, DN 125, dĺ. 5 m, WAVIN</t>
  </si>
  <si>
    <t>521812521</t>
  </si>
  <si>
    <t>51</t>
  </si>
  <si>
    <t>871326004</t>
  </si>
  <si>
    <t>Montáž kanalizačného PVC-U potrubia hladkého viacvrstvového DN 160</t>
  </si>
  <si>
    <t>1347296319</t>
  </si>
  <si>
    <t>52</t>
  </si>
  <si>
    <t>286110006900</t>
  </si>
  <si>
    <t>Rúra kanalizačná PVC-U gravitačná, hladká SN4 - KG, ML - viacvrstvová, DN 160, dĺ. 5 m, WAVIN</t>
  </si>
  <si>
    <t>-739901614</t>
  </si>
  <si>
    <t>53</t>
  </si>
  <si>
    <t>286110006700</t>
  </si>
  <si>
    <t>Rúra kanalizačná PVC-U gravitačná, hladká SN4 - KG, ML - viacvrstvová, DN 160, dĺ. 2 m, WAVIN</t>
  </si>
  <si>
    <t>118471159</t>
  </si>
  <si>
    <t>54</t>
  </si>
  <si>
    <t>877266000</t>
  </si>
  <si>
    <t>Montáž kanalizačného PVC-U kolena DN 110</t>
  </si>
  <si>
    <t>-1310109993</t>
  </si>
  <si>
    <t>55</t>
  </si>
  <si>
    <t>286510003400</t>
  </si>
  <si>
    <t>Koleno PVC-U, DN 110x45° hladká pre gravitačnú kanalizáciu KG potrubia, WAVIN</t>
  </si>
  <si>
    <t>-908095589</t>
  </si>
  <si>
    <t>56</t>
  </si>
  <si>
    <t>877276002</t>
  </si>
  <si>
    <t>Montáž kanalizačného PVC-U kolena DN 125</t>
  </si>
  <si>
    <t>-1844909246</t>
  </si>
  <si>
    <t>57</t>
  </si>
  <si>
    <t>286510004100</t>
  </si>
  <si>
    <t>Koleno PVC-U, DN 125x87° hladká pre gravitačnú kanalizáciu KG potrubia, WAVIN</t>
  </si>
  <si>
    <t>-1630823666</t>
  </si>
  <si>
    <t>58</t>
  </si>
  <si>
    <t>877276026</t>
  </si>
  <si>
    <t>Montáž kanalizačnej PVC-U odbočky DN 125</t>
  </si>
  <si>
    <t>-719757320</t>
  </si>
  <si>
    <t>59</t>
  </si>
  <si>
    <t>286510013200</t>
  </si>
  <si>
    <t>Odbočka 45° PVC-U, DN 125/110 hladká pre gravitačnú kanalizáciu KG potrubia, WAVIN</t>
  </si>
  <si>
    <t>-229146763</t>
  </si>
  <si>
    <t>60</t>
  </si>
  <si>
    <t>891163111</t>
  </si>
  <si>
    <t>Montáž vodovodnej armatúry na potrubí ventil hlavný pre prípojky DN 25</t>
  </si>
  <si>
    <t>-543775246</t>
  </si>
  <si>
    <t>61</t>
  </si>
  <si>
    <t>551110029110</t>
  </si>
  <si>
    <t xml:space="preserve">Ventil uzatvarací priamy Ke 83c  DN 25 1"</t>
  </si>
  <si>
    <t>-1457328874</t>
  </si>
  <si>
    <t>62</t>
  </si>
  <si>
    <t>551110029410</t>
  </si>
  <si>
    <t xml:space="preserve">Ventil uzatvarací priamy Ke 125c  s odvodnením DN 25 1"</t>
  </si>
  <si>
    <t>-793742842</t>
  </si>
  <si>
    <t>63</t>
  </si>
  <si>
    <t>891185321</t>
  </si>
  <si>
    <t>Montáž spätného ventilu DN 25</t>
  </si>
  <si>
    <t>645062150</t>
  </si>
  <si>
    <t>64</t>
  </si>
  <si>
    <t>551410000900</t>
  </si>
  <si>
    <t xml:space="preserve">Ventil spätný Ve 3030 DN 25 </t>
  </si>
  <si>
    <t>-190108419</t>
  </si>
  <si>
    <t>65</t>
  </si>
  <si>
    <t>891269111</t>
  </si>
  <si>
    <t>Montáž navrtávacieho pásu s ventilom Jt 1 MPa na potr. z rúr liat., oceľ., plast., DN 100</t>
  </si>
  <si>
    <t>2119541820</t>
  </si>
  <si>
    <t>66</t>
  </si>
  <si>
    <t>551180001400</t>
  </si>
  <si>
    <t>Navrtávaci pás Hacom uzáverový DN 100 - 1" na vodu, z tvárnej liatiny, HAWLE</t>
  </si>
  <si>
    <t>-403011224</t>
  </si>
  <si>
    <t>67</t>
  </si>
  <si>
    <t>422710000300</t>
  </si>
  <si>
    <t>Teleskopická zemná súprava pre FRIALOC FBS tyč z pozinkovanej ocele, výška 1,2-1,8 m, FRIALEN</t>
  </si>
  <si>
    <t>1153428426</t>
  </si>
  <si>
    <t>68</t>
  </si>
  <si>
    <t>892241111</t>
  </si>
  <si>
    <t>Ostatné práce na rúrovom vedení, tlakové skúšky vodovodného potrubia DN do 80</t>
  </si>
  <si>
    <t>1736225422</t>
  </si>
  <si>
    <t>69</t>
  </si>
  <si>
    <t>892262331</t>
  </si>
  <si>
    <t xml:space="preserve">Tlaková skúška kanalizačného potrubia  DN 100-200 mm</t>
  </si>
  <si>
    <t>1198415108</t>
  </si>
  <si>
    <t>70</t>
  </si>
  <si>
    <t>893301001</t>
  </si>
  <si>
    <t>Osadenie vodomernej šachty železobetónovej, hmotnosti do 3 t</t>
  </si>
  <si>
    <t>-951679057</t>
  </si>
  <si>
    <t>71</t>
  </si>
  <si>
    <t>594300000100</t>
  </si>
  <si>
    <t>Vodomerná šachta BG, lxšxv 1200x900x1800 mm, objem 1,9 m3, železobetónová, s hrdlom a poklopom, HYDRO BG</t>
  </si>
  <si>
    <t>-1094142601</t>
  </si>
  <si>
    <t>72</t>
  </si>
  <si>
    <t>894102511</t>
  </si>
  <si>
    <t>Osadenie prečerpávacej šachty pre tlakovú kanalizáciu pre 2-5 ľudí</t>
  </si>
  <si>
    <t>-1159948072</t>
  </si>
  <si>
    <t>73</t>
  </si>
  <si>
    <t>594310001110</t>
  </si>
  <si>
    <t xml:space="preserve">Prečerpávacia šachta PRODO-KOMPAKT, v 1,0m, š 0,8 m, vstup/výstup 160/50 mm, vstupný komín  D 600 mm, poklop 12,5 ton</t>
  </si>
  <si>
    <t>-1037149874</t>
  </si>
  <si>
    <t>74</t>
  </si>
  <si>
    <t>894431131</t>
  </si>
  <si>
    <t>Montáž revíznej šachty z PVC, DN 400/160 (DN šachty/DN potr. ved.), tlak 12,5 t, hl. 850 do 1200 mm</t>
  </si>
  <si>
    <t>-643201243</t>
  </si>
  <si>
    <t>75</t>
  </si>
  <si>
    <t>286610031000</t>
  </si>
  <si>
    <t>Šachta kanalizačná revízna plastová DN 400 mm, dno prietočné 125/160 mm, výška 800-1200 mm, PP, poklop 12,5 ton, WAVIN</t>
  </si>
  <si>
    <t>1555566400</t>
  </si>
  <si>
    <t>76</t>
  </si>
  <si>
    <t>899401112</t>
  </si>
  <si>
    <t>Osadenie poklopu liatinového posúvačového</t>
  </si>
  <si>
    <t>-1570981835</t>
  </si>
  <si>
    <t>77</t>
  </si>
  <si>
    <t>552410000100</t>
  </si>
  <si>
    <t>Poklop posúvačový Y 4504</t>
  </si>
  <si>
    <t>991123743</t>
  </si>
  <si>
    <t>78</t>
  </si>
  <si>
    <t>552520087000</t>
  </si>
  <si>
    <t>Doska podkladová z recyklovaného plastu 530x420 mm pre uličné poklopy, HAWLE</t>
  </si>
  <si>
    <t>1269100392</t>
  </si>
  <si>
    <t>79</t>
  </si>
  <si>
    <t>899721131</t>
  </si>
  <si>
    <t>Označenie vodovodného potrubia bielou výstražnou fóliou</t>
  </si>
  <si>
    <t>145292495</t>
  </si>
  <si>
    <t>80</t>
  </si>
  <si>
    <t>899721132</t>
  </si>
  <si>
    <t>Označenie kanalizačného potrubia hnedou výstražnou fóliou</t>
  </si>
  <si>
    <t>-827746897</t>
  </si>
  <si>
    <t>Ostatné konštrukcie a práce-búranie</t>
  </si>
  <si>
    <t>81</t>
  </si>
  <si>
    <t>938901611</t>
  </si>
  <si>
    <t>Dezinfekcia nádrže vápnom (WC jama)</t>
  </si>
  <si>
    <t>1096898201</t>
  </si>
  <si>
    <t>82</t>
  </si>
  <si>
    <t>585660155500</t>
  </si>
  <si>
    <t>Chlórové vápno na dezinfekciu</t>
  </si>
  <si>
    <t>kg</t>
  </si>
  <si>
    <t>853097921</t>
  </si>
  <si>
    <t>83</t>
  </si>
  <si>
    <t>965081712</t>
  </si>
  <si>
    <t xml:space="preserve">Búranie dlažieb, bez podklad. lôžka z keramických dlaždíc hr. do 10 mm,  -0,02000t</t>
  </si>
  <si>
    <t>159939948</t>
  </si>
  <si>
    <t>(2,2+0,125)*3,0</t>
  </si>
  <si>
    <t>84</t>
  </si>
  <si>
    <t>967031132</t>
  </si>
  <si>
    <t xml:space="preserve">Prikresanie rovných ostení, bez odstupu, po hrubom vybúraní otvorov, v murive tehl. na maltu,  -0,05700t</t>
  </si>
  <si>
    <t>-935449244</t>
  </si>
  <si>
    <t>"okná" 2*4*0,6*0,3</t>
  </si>
  <si>
    <t>"dvere" 2*(2,1+0,94)*0,3</t>
  </si>
  <si>
    <t>85</t>
  </si>
  <si>
    <t>971033541</t>
  </si>
  <si>
    <t xml:space="preserve">Vybúranie otvorov v murive tehl. plochy do 1 m2 hr. do 300 mm,  -1,87500t</t>
  </si>
  <si>
    <t>329326371</t>
  </si>
  <si>
    <t>"okná" 2*0,6*0,6*0,3</t>
  </si>
  <si>
    <t>86</t>
  </si>
  <si>
    <t>971033641</t>
  </si>
  <si>
    <t xml:space="preserve">Vybúranie otvorov v murive tehl. plochy do 4 m2 hr. do 300 mm,  -1,87500t</t>
  </si>
  <si>
    <t>8311394</t>
  </si>
  <si>
    <t>"dvere" 0,94*2,1*0,3</t>
  </si>
  <si>
    <t>87</t>
  </si>
  <si>
    <t>973031812</t>
  </si>
  <si>
    <t xml:space="preserve">Vysekanie ryhy pre zaviazanie priečky v murive z tehál hr. do 100 mm,  -0,00700t</t>
  </si>
  <si>
    <t>1285640841</t>
  </si>
  <si>
    <t>2*3,0</t>
  </si>
  <si>
    <t>88</t>
  </si>
  <si>
    <t>973031813</t>
  </si>
  <si>
    <t xml:space="preserve">Vysekanie ryhy pre zaviazanie priečky v murive z tehál hr. do 150 mm,  -0,01000t</t>
  </si>
  <si>
    <t>-712469598</t>
  </si>
  <si>
    <t>89</t>
  </si>
  <si>
    <t>974031664</t>
  </si>
  <si>
    <t xml:space="preserve">Vysekávanie rýh v tehl. murive pre vťahov. nosníkov hĺbky do 150 mm, výšky do 150 mm,  -0,04200t</t>
  </si>
  <si>
    <t>655275230</t>
  </si>
  <si>
    <t>"okná" 2*2*1,0</t>
  </si>
  <si>
    <t>"dvere" 2*1,4</t>
  </si>
  <si>
    <t>90</t>
  </si>
  <si>
    <t>978013191</t>
  </si>
  <si>
    <t xml:space="preserve">Otlčenie omietok stien vnútorných vápenných alebo vápennocementových v rozsahu do 100 %,  -0,04600t</t>
  </si>
  <si>
    <t>-626486856</t>
  </si>
  <si>
    <t>"pod ker.obklad" (2,2+2,2+3,0-0,94)*1,6</t>
  </si>
  <si>
    <t>91</t>
  </si>
  <si>
    <t>979081111</t>
  </si>
  <si>
    <t>Odvoz sutiny a vybúraných hmôt na skládku do 1 km</t>
  </si>
  <si>
    <t>1152139206</t>
  </si>
  <si>
    <t>92</t>
  </si>
  <si>
    <t>979081121</t>
  </si>
  <si>
    <t>Odvoz sutiny a vybúraných hmôt na skládku za každý ďalší 1 km</t>
  </si>
  <si>
    <t>-1550439913</t>
  </si>
  <si>
    <t>93</t>
  </si>
  <si>
    <t>979082111</t>
  </si>
  <si>
    <t>Vnútrostavenisková doprava sutiny a vybúraných hmôt do 10 m</t>
  </si>
  <si>
    <t>-1580225845</t>
  </si>
  <si>
    <t>94</t>
  </si>
  <si>
    <t>979089012</t>
  </si>
  <si>
    <t>Poplatok za skladovanie - betón, tehly, dlaždice (17 01 ), ostatné</t>
  </si>
  <si>
    <t>-1334273923</t>
  </si>
  <si>
    <t>95</t>
  </si>
  <si>
    <t>981011414</t>
  </si>
  <si>
    <t xml:space="preserve">Demolácia budov postupným rozoberaním z tehál, kameňa, betónu, s podielom konštrukcií do 25%,  -0,47000t</t>
  </si>
  <si>
    <t>-410283869</t>
  </si>
  <si>
    <t>"vonk.záchod" 1,2*1,5*((1,7+2,3)/2+1,5)</t>
  </si>
  <si>
    <t>99</t>
  </si>
  <si>
    <t>Presun hmôt HSV</t>
  </si>
  <si>
    <t>96</t>
  </si>
  <si>
    <t>999281111</t>
  </si>
  <si>
    <t xml:space="preserve">Presun hmôt vnútrostaveniskový pre opravy a údržbu objektov </t>
  </si>
  <si>
    <t>-789587443</t>
  </si>
  <si>
    <t>PSV</t>
  </si>
  <si>
    <t>Práce a dodávky PSV</t>
  </si>
  <si>
    <t>713</t>
  </si>
  <si>
    <t>Izolácie tepelné</t>
  </si>
  <si>
    <t>97</t>
  </si>
  <si>
    <t>713482121b</t>
  </si>
  <si>
    <t>Montáž tepelnej izolácie potrubia z trubíc z PE, hr.15-20 mm, vnút.priemer do 38 mm (vodovod)</t>
  </si>
  <si>
    <t>1640714926</t>
  </si>
  <si>
    <t>98</t>
  </si>
  <si>
    <t>283310004750</t>
  </si>
  <si>
    <t>Izolačná PE trubica 26x20 mm (d potrubia x hr. izolácie)</t>
  </si>
  <si>
    <t>-92582873</t>
  </si>
  <si>
    <t>998713101</t>
  </si>
  <si>
    <t>Presun hmôt pre izolácie tepelné v objektoch výšky do 6 m</t>
  </si>
  <si>
    <t>1377731641</t>
  </si>
  <si>
    <t>721</t>
  </si>
  <si>
    <t>Zdravotech. vnútorná kanalizácia</t>
  </si>
  <si>
    <t>100</t>
  </si>
  <si>
    <t>721 MP</t>
  </si>
  <si>
    <t>Murárske práce pre vn. kanalizáciu (otvory, prierazy, ryhy, drážky)</t>
  </si>
  <si>
    <t>cel</t>
  </si>
  <si>
    <t>-1260629068</t>
  </si>
  <si>
    <t>101</t>
  </si>
  <si>
    <t>721171306</t>
  </si>
  <si>
    <t xml:space="preserve">Potrubie z rúr PE-HD GEBERIT   75/3 ležaté v zemi</t>
  </si>
  <si>
    <t>1434887545</t>
  </si>
  <si>
    <t>102</t>
  </si>
  <si>
    <t>721171308</t>
  </si>
  <si>
    <t xml:space="preserve">Potrubie z rúr PE-HD GEBERIT  110/4, 3 ležaté v zemi</t>
  </si>
  <si>
    <t>135537278</t>
  </si>
  <si>
    <t>103</t>
  </si>
  <si>
    <t>721171408</t>
  </si>
  <si>
    <t>Potrubie z rúr PE-HD GEBERIT 110/4,3 odpadné zvislé</t>
  </si>
  <si>
    <t>-715784717</t>
  </si>
  <si>
    <t>104</t>
  </si>
  <si>
    <t>721171502</t>
  </si>
  <si>
    <t>Potrubie z rúr PE-HD GEBERIT 40/3 odpadné prípojné</t>
  </si>
  <si>
    <t>-1829690400</t>
  </si>
  <si>
    <t>105</t>
  </si>
  <si>
    <t>721171503</t>
  </si>
  <si>
    <t>Potrubie z rúr PE-HD GEBERIT 50/3 odpadné prípojné</t>
  </si>
  <si>
    <t>-343346492</t>
  </si>
  <si>
    <t>106</t>
  </si>
  <si>
    <t>721171508</t>
  </si>
  <si>
    <t>Potrubie z rúr PE-HD GEBERIT 110/4, 3 odpadné prípojné</t>
  </si>
  <si>
    <t>1503225166</t>
  </si>
  <si>
    <t>107</t>
  </si>
  <si>
    <t>721274103</t>
  </si>
  <si>
    <t>Ventilačné hlavice strešná - plastové DN 100 HUL 810 (K1)</t>
  </si>
  <si>
    <t>1505858468</t>
  </si>
  <si>
    <t>108</t>
  </si>
  <si>
    <t>721274262</t>
  </si>
  <si>
    <t>Čistiaci kus DN 100 pre rozvod vnútorného odpadu (K1)</t>
  </si>
  <si>
    <t>1340334224</t>
  </si>
  <si>
    <t>109</t>
  </si>
  <si>
    <t>721290111</t>
  </si>
  <si>
    <t>Ostatné - skúška tesnosti kanalizácie v objektoch vodou do DN 125</t>
  </si>
  <si>
    <t>-1121362007</t>
  </si>
  <si>
    <t>3,0+2,0+4,0+1,0+1,0+2,0</t>
  </si>
  <si>
    <t>110</t>
  </si>
  <si>
    <t>998721101</t>
  </si>
  <si>
    <t>Presun hmôt pre vnútornú kanalizáciu v objektoch výšky do 6 m</t>
  </si>
  <si>
    <t>1173986515</t>
  </si>
  <si>
    <t>722</t>
  </si>
  <si>
    <t>Zdravotechnika - vnútorný vodovod</t>
  </si>
  <si>
    <t>111</t>
  </si>
  <si>
    <t>722 MP</t>
  </si>
  <si>
    <t>Murárske práce pre vn. vodovod (otvory, prierazy, ryhy, drážky)</t>
  </si>
  <si>
    <t>-225722906</t>
  </si>
  <si>
    <t>112</t>
  </si>
  <si>
    <t>722123456</t>
  </si>
  <si>
    <t>Skrinka domovej vodovodnej zostavy vnútorná zapustená s dvierkami</t>
  </si>
  <si>
    <t>306564761</t>
  </si>
  <si>
    <t>113</t>
  </si>
  <si>
    <t>722171313</t>
  </si>
  <si>
    <t>Potrubie z viacvrstvových rúr PE Geberit Mepla d26x3,0mm</t>
  </si>
  <si>
    <t>-1156156568</t>
  </si>
  <si>
    <t>114</t>
  </si>
  <si>
    <t>722190401</t>
  </si>
  <si>
    <t>Vyvedenie a upevnenie výpustky DN 15</t>
  </si>
  <si>
    <t>CS CENEKON 2018 02</t>
  </si>
  <si>
    <t>-243339996</t>
  </si>
  <si>
    <t>115</t>
  </si>
  <si>
    <t>722221270</t>
  </si>
  <si>
    <t>Montáž ventilu závitového G 3/4</t>
  </si>
  <si>
    <t>1046169351</t>
  </si>
  <si>
    <t>116</t>
  </si>
  <si>
    <t>551110016600</t>
  </si>
  <si>
    <t>Ventil - zábrana proti spätnému chodu, 3/4"</t>
  </si>
  <si>
    <t>115881735</t>
  </si>
  <si>
    <t>117</t>
  </si>
  <si>
    <t>722221453</t>
  </si>
  <si>
    <t>Montáž posúvača závitového pre vodu G 3/4</t>
  </si>
  <si>
    <t>1171909572</t>
  </si>
  <si>
    <t>118</t>
  </si>
  <si>
    <t>551260000800</t>
  </si>
  <si>
    <t xml:space="preserve">Ventil K 83,  3/4", PN 16, </t>
  </si>
  <si>
    <t>1528071900</t>
  </si>
  <si>
    <t>119</t>
  </si>
  <si>
    <t>722270152</t>
  </si>
  <si>
    <t>Montáž dvojfiltra pre filtrovanie mechanických nečistôt a proti usadzovaniu vodneho kameňa 1"</t>
  </si>
  <si>
    <t>153137796</t>
  </si>
  <si>
    <t>120</t>
  </si>
  <si>
    <t>436320005300</t>
  </si>
  <si>
    <t>Filter 2x10" GEL.DEPURA DOUBLEAU - 1", pre zachytávanie mechanických nečistôt a zníženie rizika usadzovania vodného kameňa, IVAR</t>
  </si>
  <si>
    <t>1730906041</t>
  </si>
  <si>
    <t>121</t>
  </si>
  <si>
    <t>722290226</t>
  </si>
  <si>
    <t>Tlaková skúška vodovodného potrubia do DN 50</t>
  </si>
  <si>
    <t>-149836383</t>
  </si>
  <si>
    <t>122</t>
  </si>
  <si>
    <t>722290234</t>
  </si>
  <si>
    <t>Prepláchnutie a dezinfekcia vodovodného potrubia do DN 80</t>
  </si>
  <si>
    <t>1190166477</t>
  </si>
  <si>
    <t>123</t>
  </si>
  <si>
    <t>998722202</t>
  </si>
  <si>
    <t>Presun hmôt pre vnútorný vodovod v objektoch výšky do 12 m</t>
  </si>
  <si>
    <t>%</t>
  </si>
  <si>
    <t>-1577673165</t>
  </si>
  <si>
    <t>723</t>
  </si>
  <si>
    <t>Zdravotechnika - plynovod</t>
  </si>
  <si>
    <t>124</t>
  </si>
  <si>
    <t>230200180b</t>
  </si>
  <si>
    <t xml:space="preserve">Montáž ochrannej rúry  D 50 s nasunutím (3x cez stenu)</t>
  </si>
  <si>
    <t>-1602110994</t>
  </si>
  <si>
    <t>3*0,5</t>
  </si>
  <si>
    <t>125</t>
  </si>
  <si>
    <t>141110002600</t>
  </si>
  <si>
    <t>Rúra oceľová bezšvová hladká kruhová d 38 mm, hr. steny 2,6 mm</t>
  </si>
  <si>
    <t>128</t>
  </si>
  <si>
    <t>1120355470</t>
  </si>
  <si>
    <t>126</t>
  </si>
  <si>
    <t>723 MP</t>
  </si>
  <si>
    <t>Murárske práce pre vn. plynovod (otvory, prierazy, ryhy, drážky)</t>
  </si>
  <si>
    <t>933400096</t>
  </si>
  <si>
    <t>127</t>
  </si>
  <si>
    <t>723 PDM</t>
  </si>
  <si>
    <t>Pomocný a drobný materiál pre vn. plynovodd (závesy, objímky, drobný materiál)</t>
  </si>
  <si>
    <t>1374647782</t>
  </si>
  <si>
    <t>723 R</t>
  </si>
  <si>
    <t>Tlaková skúška plynového potrubia z oceľových rúrok</t>
  </si>
  <si>
    <t>929118774</t>
  </si>
  <si>
    <t>2,4+19,1</t>
  </si>
  <si>
    <t>129</t>
  </si>
  <si>
    <t>723120202</t>
  </si>
  <si>
    <t>Potrubie z oceľových rúrok závitových čiernych spájaných zvarovaním - akosť 11 353.0 DN 15</t>
  </si>
  <si>
    <t>-497711986</t>
  </si>
  <si>
    <t>130</t>
  </si>
  <si>
    <t>723120203</t>
  </si>
  <si>
    <t>Potrubie z oceľových rúrok závitových čiernych spájaných zvarovaním - akosť 11 353.0 DN 20</t>
  </si>
  <si>
    <t>740415466</t>
  </si>
  <si>
    <t>131</t>
  </si>
  <si>
    <t>723150339</t>
  </si>
  <si>
    <t>Potrubie z oceľových rúrok hladkých čiernych redukcia - zhotovenie kovaním DN DN 20/15</t>
  </si>
  <si>
    <t>-286461361</t>
  </si>
  <si>
    <t>132</t>
  </si>
  <si>
    <t>723190251</t>
  </si>
  <si>
    <t>Prípojka k strojom a zariadeniam vyvedenie a upevnenie plynov.výpustiek na potrubí DN15</t>
  </si>
  <si>
    <t>747502231</t>
  </si>
  <si>
    <t>133</t>
  </si>
  <si>
    <t>723190901</t>
  </si>
  <si>
    <t>Oprava plynovodného potrubia uzatvorenie alebo otvorenie plynovodného potrubia pri opravách</t>
  </si>
  <si>
    <t>1368494951</t>
  </si>
  <si>
    <t>134</t>
  </si>
  <si>
    <t>723190907</t>
  </si>
  <si>
    <t>Oprava plynovodného potrubia odvzdušnenie a napustenie potrubia</t>
  </si>
  <si>
    <t>39642868</t>
  </si>
  <si>
    <t>135</t>
  </si>
  <si>
    <t>723190914</t>
  </si>
  <si>
    <t>Oprava plynovodného potrubia navarenie odbočky DN 20 na potrubie DN 25</t>
  </si>
  <si>
    <t>-1818522342</t>
  </si>
  <si>
    <t>136</t>
  </si>
  <si>
    <t>316170007000</t>
  </si>
  <si>
    <t>T-kus varný DN 25/DN20</t>
  </si>
  <si>
    <t>-423401213</t>
  </si>
  <si>
    <t>137</t>
  </si>
  <si>
    <t>723191915</t>
  </si>
  <si>
    <t>Oprava plynovodného potrubia prerezanie oceľovej rúrky do DN 25</t>
  </si>
  <si>
    <t>-1642664475</t>
  </si>
  <si>
    <t>138</t>
  </si>
  <si>
    <t>723230301</t>
  </si>
  <si>
    <t>Montáž pripojovacej flexibilnej tlakovej hadice pre plyn</t>
  </si>
  <si>
    <t>427204063</t>
  </si>
  <si>
    <t>139</t>
  </si>
  <si>
    <t>552270088800</t>
  </si>
  <si>
    <t>Nerezová bezpečnostná ohybná flexibilná plynová hadica, pre napojenia sporákov, kotlov a dalších spotrebičov</t>
  </si>
  <si>
    <t>64442677</t>
  </si>
  <si>
    <t>140</t>
  </si>
  <si>
    <t>723239201</t>
  </si>
  <si>
    <t>Montáž armatúr plynových s dvoma závitmi G 1/2 ostatné typy</t>
  </si>
  <si>
    <t>872306255</t>
  </si>
  <si>
    <t>141</t>
  </si>
  <si>
    <t>551340001300</t>
  </si>
  <si>
    <t>Guľový kohút na plyn 1/2" FF, páka</t>
  </si>
  <si>
    <t>1614794532</t>
  </si>
  <si>
    <t>142</t>
  </si>
  <si>
    <t>998723101</t>
  </si>
  <si>
    <t>Presun hmôt pre vnútorný plynovod v objektoch výšky do 6 m</t>
  </si>
  <si>
    <t>-1019067637</t>
  </si>
  <si>
    <t>725</t>
  </si>
  <si>
    <t>Zdravotechnika - zariaď. predmety</t>
  </si>
  <si>
    <t>143</t>
  </si>
  <si>
    <t>725119308</t>
  </si>
  <si>
    <t>Montáž záchodovej misy kombinovanej so zadným odpadom</t>
  </si>
  <si>
    <t>súb.</t>
  </si>
  <si>
    <t>-1915889439</t>
  </si>
  <si>
    <t>144</t>
  </si>
  <si>
    <t>642340001100</t>
  </si>
  <si>
    <t>Kombinované WC keramické, hlboké splachovanie, zadný odpad, JIKA</t>
  </si>
  <si>
    <t>1485043755</t>
  </si>
  <si>
    <t>145</t>
  </si>
  <si>
    <t>725219401</t>
  </si>
  <si>
    <t>Montáž umývadla na skrutky do muriva, bez výtokovej armatúry</t>
  </si>
  <si>
    <t>1542944456</t>
  </si>
  <si>
    <t>146</t>
  </si>
  <si>
    <t>642110006200</t>
  </si>
  <si>
    <t>Umývadlo keramické, rozmer 470x600x205 mm, biela, JIKA</t>
  </si>
  <si>
    <t>-1109000625</t>
  </si>
  <si>
    <t>147</t>
  </si>
  <si>
    <t>725291112</t>
  </si>
  <si>
    <t>Montáž doplnkov zariadení kúpeľní a záchodov, toaletná doska</t>
  </si>
  <si>
    <t>-80641006</t>
  </si>
  <si>
    <t>148</t>
  </si>
  <si>
    <t>554330000500</t>
  </si>
  <si>
    <t>Záchodové sedadlo s poklopom, duroplast s antibakteriálnou úpravou, biela</t>
  </si>
  <si>
    <t>-1960827006</t>
  </si>
  <si>
    <t>149</t>
  </si>
  <si>
    <t>725539141</t>
  </si>
  <si>
    <t>Montáž elektrického zásobníka malolitrážneho do 10 L</t>
  </si>
  <si>
    <t>-1654743256</t>
  </si>
  <si>
    <t>150</t>
  </si>
  <si>
    <t>541310000400</t>
  </si>
  <si>
    <t>Elektrický prietokový ohrievač EO 10 P tlakový, inštalácia pod umývadlo, objem 10 l, TATRAMAT</t>
  </si>
  <si>
    <t>121857515</t>
  </si>
  <si>
    <t>151</t>
  </si>
  <si>
    <t>725659102</t>
  </si>
  <si>
    <t>Montáž ohrievacieho telesa plynového s odťahom spalín obvodovou stenou súosovým</t>
  </si>
  <si>
    <t>1491041139</t>
  </si>
  <si>
    <t>152</t>
  </si>
  <si>
    <t>551240044400</t>
  </si>
  <si>
    <t>Vykurovacie plynové teleso KARMA BETA 3, 3kW</t>
  </si>
  <si>
    <t>-546358976</t>
  </si>
  <si>
    <t>153</t>
  </si>
  <si>
    <t>725819401</t>
  </si>
  <si>
    <t>Montáž ventilu rohového s pripojovacou rúrkou G 1/2 (WC)</t>
  </si>
  <si>
    <t>-539542554</t>
  </si>
  <si>
    <t>154</t>
  </si>
  <si>
    <t>551410000500</t>
  </si>
  <si>
    <t>Ventil rohový so sítkom a pripojovacou hadicou 60cm 1/2"</t>
  </si>
  <si>
    <t>-715539553</t>
  </si>
  <si>
    <t>155</t>
  </si>
  <si>
    <t>725819402</t>
  </si>
  <si>
    <t>Montáž ventilu bez pripojovacej rúrky G 1/2 (umývadlo)</t>
  </si>
  <si>
    <t>1779209445</t>
  </si>
  <si>
    <t>156</t>
  </si>
  <si>
    <t>551410000300</t>
  </si>
  <si>
    <t>Ventil rohový so sítkom 1/2"</t>
  </si>
  <si>
    <t>518495680</t>
  </si>
  <si>
    <t>157</t>
  </si>
  <si>
    <t>725829201</t>
  </si>
  <si>
    <t>Montáž batérie umývadlovej a drezovej pákovej</t>
  </si>
  <si>
    <t>709313012</t>
  </si>
  <si>
    <t>158</t>
  </si>
  <si>
    <t>551450033400</t>
  </si>
  <si>
    <t>Batéria umývadlová páková, JIKA</t>
  </si>
  <si>
    <t>-346038494</t>
  </si>
  <si>
    <t>159</t>
  </si>
  <si>
    <t>725869301</t>
  </si>
  <si>
    <t>Montáž zápachovej uzávierky pre zariaďovacie predmety, umývadlová D 40</t>
  </si>
  <si>
    <t>-125164685</t>
  </si>
  <si>
    <t>160</t>
  </si>
  <si>
    <t>551620005800</t>
  </si>
  <si>
    <t>Zápachová uzávierka pre umývadlá d 40 mm</t>
  </si>
  <si>
    <t>-1886713497</t>
  </si>
  <si>
    <t>161</t>
  </si>
  <si>
    <t>725989101</t>
  </si>
  <si>
    <t>Montáž dvierok plastových (čistiace kusy, uzávery)</t>
  </si>
  <si>
    <t>CS CENEKON 2017 01</t>
  </si>
  <si>
    <t>1146362690</t>
  </si>
  <si>
    <t>162</t>
  </si>
  <si>
    <t>EXX000002536</t>
  </si>
  <si>
    <t>Dvierka revízne plastové - biela (čist.kusy, uzávery)</t>
  </si>
  <si>
    <t>-1920385261</t>
  </si>
  <si>
    <t>163</t>
  </si>
  <si>
    <t>998725101</t>
  </si>
  <si>
    <t>Presun hmôt pre zariaďovacie predmety v objektoch výšky do 6 m</t>
  </si>
  <si>
    <t>135743943</t>
  </si>
  <si>
    <t>763</t>
  </si>
  <si>
    <t>Konštrukcie - drevostavby</t>
  </si>
  <si>
    <t>164</t>
  </si>
  <si>
    <t>763120011</t>
  </si>
  <si>
    <t>Sadrokartónová inštalačná predstena pre sanitárne zariadenia, dvojité opláštenie, doska 2xRBI 12,5 mm</t>
  </si>
  <si>
    <t>1322416179</t>
  </si>
  <si>
    <t>"umyvárka" (1,6+0,08)*2,6</t>
  </si>
  <si>
    <t>165</t>
  </si>
  <si>
    <t>763138212</t>
  </si>
  <si>
    <t>Podhľad SDK Rigips impreg. RBI 12.5 mm závesný, jednoúrovňová oceľová podkonštrukcia CD</t>
  </si>
  <si>
    <t>1691292461</t>
  </si>
  <si>
    <t>"WC+umyvárky" 2*1,05*1,6+2,2*1,3</t>
  </si>
  <si>
    <t>166</t>
  </si>
  <si>
    <t>998763301</t>
  </si>
  <si>
    <t>Presun hmôt pre sádrokartónové konštrukcie v objektoch výšky do 6 m</t>
  </si>
  <si>
    <t>-1257642758</t>
  </si>
  <si>
    <t>764</t>
  </si>
  <si>
    <t>Konštrukcie klampiarske</t>
  </si>
  <si>
    <t>167</t>
  </si>
  <si>
    <t>764410740</t>
  </si>
  <si>
    <t>Oplechovanie parapetov z hliníkového farebného Al plechu, vrátane rohov a koncoviek, r.š. 250 mm</t>
  </si>
  <si>
    <t>422308042</t>
  </si>
  <si>
    <t>2*0,6</t>
  </si>
  <si>
    <t>168</t>
  </si>
  <si>
    <t>998764101</t>
  </si>
  <si>
    <t>Presun hmôt pre konštrukcie klampiarske v objektoch výšky do 6 m</t>
  </si>
  <si>
    <t>-1370987838</t>
  </si>
  <si>
    <t>766</t>
  </si>
  <si>
    <t>Konštrukcie stolárske</t>
  </si>
  <si>
    <t>169</t>
  </si>
  <si>
    <t>766621400</t>
  </si>
  <si>
    <t>Montáž okien plastových s hydroizolačnými ISO páskami (exteriérová a interiérová)</t>
  </si>
  <si>
    <t>500157995</t>
  </si>
  <si>
    <t>2*4*0,6</t>
  </si>
  <si>
    <t>170</t>
  </si>
  <si>
    <t>283290005800</t>
  </si>
  <si>
    <t>Tesniaca fólia CX exteriér, š. 70 mm, dĺ. 30 m, pre tesnenie pripájacej škáry okenného rámu a muriva, polymér, ALLMEDIA</t>
  </si>
  <si>
    <t>-205987924</t>
  </si>
  <si>
    <t>171</t>
  </si>
  <si>
    <t>283290006200</t>
  </si>
  <si>
    <t>Tesniaca fólia CX interiér, š. 70 mm, dĺ. 30 m, pre tesnenie pripájacej škáry okenného rámu a muriva, polymér, ALLMEDIA</t>
  </si>
  <si>
    <t>-33776060</t>
  </si>
  <si>
    <t>172</t>
  </si>
  <si>
    <t>611410000100</t>
  </si>
  <si>
    <t>Plastové okno jednokrídlové OS, vxš 600x600 mm, izolačné dvojsklo, 6 komorový profil</t>
  </si>
  <si>
    <t>-2055287141</t>
  </si>
  <si>
    <t>173</t>
  </si>
  <si>
    <t>766621405</t>
  </si>
  <si>
    <t>Montáž plastových dverí s hydroizolačnými ISO páskami (exteriérová a interiérová)</t>
  </si>
  <si>
    <t>-347184397</t>
  </si>
  <si>
    <t>174</t>
  </si>
  <si>
    <t>-1178963880</t>
  </si>
  <si>
    <t>175</t>
  </si>
  <si>
    <t>-863024755</t>
  </si>
  <si>
    <t>176</t>
  </si>
  <si>
    <t>611730000100</t>
  </si>
  <si>
    <t>Vchodové dvere plastové jednokrídlové s rámom šxv 1040x2100 mm, časť izolač. dvojsklo, s kovaním</t>
  </si>
  <si>
    <t>1834308242</t>
  </si>
  <si>
    <t>177</t>
  </si>
  <si>
    <t>766662112</t>
  </si>
  <si>
    <t>Montáž dverového krídla otočného jednokrídlového poldrážkového, do obložkovej zárubne, vrátane kovania</t>
  </si>
  <si>
    <t>999828860</t>
  </si>
  <si>
    <t>178</t>
  </si>
  <si>
    <t>549150009900</t>
  </si>
  <si>
    <t>Kľučka dverová 2x, 2x rozeta WC, nehrdzavejúca oceľ, povrch nerez</t>
  </si>
  <si>
    <t>928133105</t>
  </si>
  <si>
    <t>179</t>
  </si>
  <si>
    <t>611610002900</t>
  </si>
  <si>
    <t>Dvere vnútorné jednokrídlové, šírka 700 mm, výplň drevotriesková DTD doska, povrch CPL laminát M10, mechanicky odolné plné</t>
  </si>
  <si>
    <t>268891343</t>
  </si>
  <si>
    <t>180</t>
  </si>
  <si>
    <t>766695212</t>
  </si>
  <si>
    <t>Montáž prahu dverí, jednokrídlových</t>
  </si>
  <si>
    <t>1637804373</t>
  </si>
  <si>
    <t>181</t>
  </si>
  <si>
    <t>611890003500</t>
  </si>
  <si>
    <t>Prah dubový, bukový, dĺžka 710 mm, šírka 100 mm</t>
  </si>
  <si>
    <t>121617053</t>
  </si>
  <si>
    <t>182</t>
  </si>
  <si>
    <t>766702111</t>
  </si>
  <si>
    <t>Montáž zárubní obložkových pre dvere jednokrídlové</t>
  </si>
  <si>
    <t>1128550398</t>
  </si>
  <si>
    <t>183</t>
  </si>
  <si>
    <t>611810001200</t>
  </si>
  <si>
    <t>Zárubňa vnútorná obložková, šírka 700 mm, výška1970 mm, drevotriesková DTD doska, povrch CPL laminát, pre stenu hrúbky 60-170 mm, pre jednokrídlové dvere</t>
  </si>
  <si>
    <t>996710654</t>
  </si>
  <si>
    <t>184</t>
  </si>
  <si>
    <t>998766101</t>
  </si>
  <si>
    <t>Presun hmot pre konštrukcie stolárske v objektoch výšky do 6 m</t>
  </si>
  <si>
    <t>1398739764</t>
  </si>
  <si>
    <t>767</t>
  </si>
  <si>
    <t>Konštrukcie doplnkové kovové</t>
  </si>
  <si>
    <t>185</t>
  </si>
  <si>
    <t>767163100</t>
  </si>
  <si>
    <t>Montáž zábradlia nerezové na terasy a balkóny, výplň rebrovanie, kotvenie do podlahy</t>
  </si>
  <si>
    <t>-584681974</t>
  </si>
  <si>
    <t>4,45+1,2</t>
  </si>
  <si>
    <t>186</t>
  </si>
  <si>
    <t>553520001100</t>
  </si>
  <si>
    <t>Zábradlie nerezové zvislá výplň nerez, madlo kruhové, výška 900 mm, kotvenie do podlahy</t>
  </si>
  <si>
    <t>-1678511184</t>
  </si>
  <si>
    <t>187</t>
  </si>
  <si>
    <t>998767101</t>
  </si>
  <si>
    <t>Presun hmôt pre kovové stavebné doplnkové konštrukcie v objektoch výšky do 6 m</t>
  </si>
  <si>
    <t>-1278759813</t>
  </si>
  <si>
    <t>771</t>
  </si>
  <si>
    <t>Podlahy z dlaždíc</t>
  </si>
  <si>
    <t>188</t>
  </si>
  <si>
    <t>771575545</t>
  </si>
  <si>
    <t>Montáž podláh z dlaždíc keramických do tmelu</t>
  </si>
  <si>
    <t>1250679263</t>
  </si>
  <si>
    <t>2,2*1,3+2*1,05*1,6</t>
  </si>
  <si>
    <t>189</t>
  </si>
  <si>
    <t>597740001100</t>
  </si>
  <si>
    <t>Dlaždice keramické, hladké, hr. 8 mm</t>
  </si>
  <si>
    <t>-694079358</t>
  </si>
  <si>
    <t>6,22*1,05 'Přepočítané koeficientom množstva</t>
  </si>
  <si>
    <t>190</t>
  </si>
  <si>
    <t>998771101</t>
  </si>
  <si>
    <t>Presun hmôt pre podlahy z dlaždíc v objektoch výšky do 6m</t>
  </si>
  <si>
    <t>-825947002</t>
  </si>
  <si>
    <t>773</t>
  </si>
  <si>
    <t>Podlahy z liateho teraca</t>
  </si>
  <si>
    <t>191</t>
  </si>
  <si>
    <t>773510012</t>
  </si>
  <si>
    <t>Položenie podlahy z kamenného koberca hr. 8 mm</t>
  </si>
  <si>
    <t>-94226875</t>
  </si>
  <si>
    <t>192</t>
  </si>
  <si>
    <t>583990000700</t>
  </si>
  <si>
    <t>Kamenný koberec 2-4 mm, 1bal/1,7m2, hrúbka 8 mm, z prírodného kameňa</t>
  </si>
  <si>
    <t>bal</t>
  </si>
  <si>
    <t>1816625501</t>
  </si>
  <si>
    <t>5,34/1,7</t>
  </si>
  <si>
    <t>193</t>
  </si>
  <si>
    <t>998773101</t>
  </si>
  <si>
    <t>Presun hmôt pre podlahy terazzové v objektoch výšky do 6 m</t>
  </si>
  <si>
    <t>510013539</t>
  </si>
  <si>
    <t>781</t>
  </si>
  <si>
    <t>Obklady</t>
  </si>
  <si>
    <t>194</t>
  </si>
  <si>
    <t>781445103</t>
  </si>
  <si>
    <t>Montáž obkladov vnútor. stien z obkladačiek kladených do tmelu</t>
  </si>
  <si>
    <t>1584150783</t>
  </si>
  <si>
    <t>2*2*(1,05+1,6)*1,6+2*(2,2+1,3)*1,6</t>
  </si>
  <si>
    <t>"dvere" -4*0,7*1,6-0,94*1,6</t>
  </si>
  <si>
    <t>"ostenie vstup.dvere" 2*0,2*1,6</t>
  </si>
  <si>
    <t>"ostenia okná+parapety" 4*0,2*0,1+2*0,6*0,2</t>
  </si>
  <si>
    <t>195</t>
  </si>
  <si>
    <t>597640001500</t>
  </si>
  <si>
    <t>Obkladačky keramické</t>
  </si>
  <si>
    <t>1453827944</t>
  </si>
  <si>
    <t>23,136*1,1 'Přepočítané koeficientom množstva</t>
  </si>
  <si>
    <t>196</t>
  </si>
  <si>
    <t>781491111</t>
  </si>
  <si>
    <t>Montáž plastových profilov pre obklad do tmelu - roh steny</t>
  </si>
  <si>
    <t>2126689959</t>
  </si>
  <si>
    <t>"dvere+okná" 2*1,6+4*0,1+2*0,6</t>
  </si>
  <si>
    <t>197</t>
  </si>
  <si>
    <t>611990000800</t>
  </si>
  <si>
    <t>Lišta rohová plastová pre ker. obklad 8 mm</t>
  </si>
  <si>
    <t>2006124131</t>
  </si>
  <si>
    <t>4,8*1,1 'Přepočítané koeficientom množstva</t>
  </si>
  <si>
    <t>198</t>
  </si>
  <si>
    <t>998781101</t>
  </si>
  <si>
    <t>Presun hmôt pre obklady keramické v objektoch výšky do 6 m</t>
  </si>
  <si>
    <t>938775346</t>
  </si>
  <si>
    <t>783</t>
  </si>
  <si>
    <t>Nátery</t>
  </si>
  <si>
    <t>199</t>
  </si>
  <si>
    <t>783424340</t>
  </si>
  <si>
    <t>Nátery kov.potrubia syntet. potrubie do DN 50 mm dvojnás. 1x email a základný náter - 140µm</t>
  </si>
  <si>
    <t>-1847515951</t>
  </si>
  <si>
    <t>"plyn" 2,4+0,6+12,7+5,8+3*0,5</t>
  </si>
  <si>
    <t>784</t>
  </si>
  <si>
    <t>Maľby</t>
  </si>
  <si>
    <t>200</t>
  </si>
  <si>
    <t>784410100</t>
  </si>
  <si>
    <t>Penetrovanie jednonásobné jemnozrnných podkladov výšky do 3,80 m</t>
  </si>
  <si>
    <t>-1312351407</t>
  </si>
  <si>
    <t>6,22+10,08+23,56</t>
  </si>
  <si>
    <t>201</t>
  </si>
  <si>
    <t>784410600</t>
  </si>
  <si>
    <t>Vyrovnanie trhlín a nerovností na jemnozrnných povrchoch výšky do 3,80 m</t>
  </si>
  <si>
    <t>-137771323</t>
  </si>
  <si>
    <t>10,08</t>
  </si>
  <si>
    <t>202</t>
  </si>
  <si>
    <t>784452271</t>
  </si>
  <si>
    <t>Maľby z maliarskych zmesí Primalex, Farmal, ručne nanášané dvojnásobné na podklad jemnozrnný výšky do 3,80 m</t>
  </si>
  <si>
    <t>-2068982480</t>
  </si>
  <si>
    <t>Práce a dodávky M</t>
  </si>
  <si>
    <t>21-M</t>
  </si>
  <si>
    <t>Elektromontáže</t>
  </si>
  <si>
    <t>203</t>
  </si>
  <si>
    <t>210 MP</t>
  </si>
  <si>
    <t>Murárske práce pre elektroinštaláciu (otvory, prierazy, ryhy, drážky, vyspravenie)</t>
  </si>
  <si>
    <t>-912598195</t>
  </si>
  <si>
    <t>204</t>
  </si>
  <si>
    <t>210 R</t>
  </si>
  <si>
    <t>Revízia elektroinštalácie</t>
  </si>
  <si>
    <t>hod</t>
  </si>
  <si>
    <t>-1303042004</t>
  </si>
  <si>
    <t>205</t>
  </si>
  <si>
    <t>210010301</t>
  </si>
  <si>
    <t>Krabica prístrojová bez zapojenia (1901, KP 68, KZ 3)</t>
  </si>
  <si>
    <t>1566809552</t>
  </si>
  <si>
    <t>206</t>
  </si>
  <si>
    <t>345410002400</t>
  </si>
  <si>
    <t>Krabica univerzálna z PVC pod omietku KU 68-1901,Dxh 73x42 mm, KOPOS</t>
  </si>
  <si>
    <t>1775812342</t>
  </si>
  <si>
    <t>207</t>
  </si>
  <si>
    <t>210100001</t>
  </si>
  <si>
    <t>Ukončenie vodičov v rozvádzač. vrátane zapojenia a vodičovej koncovky do 2,5 mm2</t>
  </si>
  <si>
    <t>-298643973</t>
  </si>
  <si>
    <t>208</t>
  </si>
  <si>
    <t>354310017400</t>
  </si>
  <si>
    <t>Káblové oko medené lisovacie CU 1,5</t>
  </si>
  <si>
    <t>1887458382</t>
  </si>
  <si>
    <t>209</t>
  </si>
  <si>
    <t>354310017700</t>
  </si>
  <si>
    <t>Káblové oko medené lisovacie CU 2,5</t>
  </si>
  <si>
    <t>1126954929</t>
  </si>
  <si>
    <t>210</t>
  </si>
  <si>
    <t>210111012</t>
  </si>
  <si>
    <t>Domová zásuvka zapustená, 10/16 A 250 V 2P + Z 2 x zapojenie</t>
  </si>
  <si>
    <t>962547135</t>
  </si>
  <si>
    <t>211</t>
  </si>
  <si>
    <t>345510001900</t>
  </si>
  <si>
    <t>Zásuvka ŠTANDARD 230V/16A, IP20, jednoduchá</t>
  </si>
  <si>
    <t>1353588832</t>
  </si>
  <si>
    <t>212</t>
  </si>
  <si>
    <t>210193080</t>
  </si>
  <si>
    <t xml:space="preserve">Domova rozvodnica do 12 M  povrchová montáž</t>
  </si>
  <si>
    <t>1070166131</t>
  </si>
  <si>
    <t>213</t>
  </si>
  <si>
    <t>210193080000</t>
  </si>
  <si>
    <t xml:space="preserve">Domova rozvodnica do 12 M  plastová, povrchová</t>
  </si>
  <si>
    <t>256</t>
  </si>
  <si>
    <t>-1963011921</t>
  </si>
  <si>
    <t>214</t>
  </si>
  <si>
    <t>210201300</t>
  </si>
  <si>
    <t>Zapojenie vonkajšieho nástenného svietidla, 1x svetelný zdroj, so žiarovkou LED</t>
  </si>
  <si>
    <t>779024275</t>
  </si>
  <si>
    <t>215</t>
  </si>
  <si>
    <t>348320000700</t>
  </si>
  <si>
    <t xml:space="preserve">Svietidlo vonkajšie nástenné LED žiarovka 11W IP54, s pohybovým senzorom </t>
  </si>
  <si>
    <t>1525609931</t>
  </si>
  <si>
    <t>216</t>
  </si>
  <si>
    <t>210203040</t>
  </si>
  <si>
    <t>Montáž a zapojenie stropného LED svietidla 3-18 W</t>
  </si>
  <si>
    <t>396469342</t>
  </si>
  <si>
    <t>217</t>
  </si>
  <si>
    <t>348120001500</t>
  </si>
  <si>
    <t>Svietidlo stropné prisadené 9W LED žiarovka, s pohybovým senzorom IP20</t>
  </si>
  <si>
    <t>789003851</t>
  </si>
  <si>
    <t>218</t>
  </si>
  <si>
    <t>210800226</t>
  </si>
  <si>
    <t xml:space="preserve">Kábel medený uložený pod omietkou CYKY  450/750 V  3x1,5mm2</t>
  </si>
  <si>
    <t>-48761291</t>
  </si>
  <si>
    <t>219</t>
  </si>
  <si>
    <t>341110000700</t>
  </si>
  <si>
    <t>Kábel medený CYKY 3x1,5 mm2</t>
  </si>
  <si>
    <t>-1077807324</t>
  </si>
  <si>
    <t>12*1,1 'Přepočítané koeficientom množstva</t>
  </si>
  <si>
    <t>220</t>
  </si>
  <si>
    <t>210800227</t>
  </si>
  <si>
    <t xml:space="preserve">Kábel medený uložený pod omietkou CYKY  450/750 V  3x2,5mm2</t>
  </si>
  <si>
    <t>1982407189</t>
  </si>
  <si>
    <t>221</t>
  </si>
  <si>
    <t>341110000800</t>
  </si>
  <si>
    <t>Kábel medený CYKY 3x2,5 mm2</t>
  </si>
  <si>
    <t>1115854696</t>
  </si>
  <si>
    <t>6*1,1 'Přepočítané koeficientom množstva</t>
  </si>
  <si>
    <t>222</t>
  </si>
  <si>
    <t>210800239</t>
  </si>
  <si>
    <t xml:space="preserve">Kábel medený uložený pod omietkou CYKY  450/750 V  5x2,5mm2</t>
  </si>
  <si>
    <t>1336539610</t>
  </si>
  <si>
    <t>"pre napojenie čerp.šachty" 3,0</t>
  </si>
  <si>
    <t>"napojenie podruž.rozv." 20,0</t>
  </si>
  <si>
    <t>223</t>
  </si>
  <si>
    <t>341110002000</t>
  </si>
  <si>
    <t>Kábel medený CYKY 5x2,5 mm2</t>
  </si>
  <si>
    <t>1891444067</t>
  </si>
  <si>
    <t>23*1,1 'Přepočítané koeficientom množstva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</si>
</sst>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7" fontId="23" fillId="0" borderId="0" xfId="0" applyNumberFormat="1" applyFont="1" applyAlignment="1" applyProtection="1"/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167" fontId="33" fillId="2" borderId="22" xfId="0" applyNumberFormat="1" applyFont="1" applyFill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ht="36.96" customHeight="1">
      <c r="AR2"/>
      <c r="BS2" s="15" t="s">
        <v>6</v>
      </c>
      <c r="BT2" s="15" t="s">
        <v>7</v>
      </c>
    </row>
    <row r="3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ht="24.96" customHeight="1">
      <c r="B4" s="19"/>
      <c r="C4" s="20"/>
      <c r="D4" s="21" t="s">
        <v>8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9</v>
      </c>
      <c r="BE4" s="23" t="s">
        <v>10</v>
      </c>
      <c r="BS4" s="15" t="s">
        <v>6</v>
      </c>
    </row>
    <row r="5" ht="12" customHeight="1">
      <c r="B5" s="19"/>
      <c r="C5" s="20"/>
      <c r="D5" s="24" t="s">
        <v>11</v>
      </c>
      <c r="E5" s="20"/>
      <c r="F5" s="20"/>
      <c r="G5" s="20"/>
      <c r="H5" s="20"/>
      <c r="I5" s="20"/>
      <c r="J5" s="20"/>
      <c r="K5" s="25" t="s">
        <v>12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13</v>
      </c>
      <c r="BS5" s="15" t="s">
        <v>6</v>
      </c>
    </row>
    <row r="6" ht="36.96" customHeight="1">
      <c r="B6" s="19"/>
      <c r="C6" s="20"/>
      <c r="D6" s="27" t="s">
        <v>14</v>
      </c>
      <c r="E6" s="20"/>
      <c r="F6" s="20"/>
      <c r="G6" s="20"/>
      <c r="H6" s="20"/>
      <c r="I6" s="20"/>
      <c r="J6" s="20"/>
      <c r="K6" s="28" t="s">
        <v>15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ht="12" customHeight="1">
      <c r="B7" s="19"/>
      <c r="C7" s="20"/>
      <c r="D7" s="30" t="s">
        <v>16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17</v>
      </c>
      <c r="AL7" s="20"/>
      <c r="AM7" s="20"/>
      <c r="AN7" s="25" t="s">
        <v>1</v>
      </c>
      <c r="AO7" s="20"/>
      <c r="AP7" s="20"/>
      <c r="AQ7" s="20"/>
      <c r="AR7" s="18"/>
      <c r="BE7" s="29"/>
      <c r="BS7" s="15" t="s">
        <v>6</v>
      </c>
    </row>
    <row r="8" ht="12" customHeight="1">
      <c r="B8" s="19"/>
      <c r="C8" s="20"/>
      <c r="D8" s="30" t="s">
        <v>18</v>
      </c>
      <c r="E8" s="20"/>
      <c r="F8" s="20"/>
      <c r="G8" s="20"/>
      <c r="H8" s="20"/>
      <c r="I8" s="20"/>
      <c r="J8" s="20"/>
      <c r="K8" s="25" t="s">
        <v>19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20</v>
      </c>
      <c r="AL8" s="20"/>
      <c r="AM8" s="20"/>
      <c r="AN8" s="31" t="s">
        <v>21</v>
      </c>
      <c r="AO8" s="20"/>
      <c r="AP8" s="20"/>
      <c r="AQ8" s="20"/>
      <c r="AR8" s="18"/>
      <c r="BE8" s="29"/>
      <c r="BS8" s="15" t="s">
        <v>6</v>
      </c>
    </row>
    <row r="9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ht="12" customHeight="1">
      <c r="B10" s="19"/>
      <c r="C10" s="20"/>
      <c r="D10" s="30" t="s">
        <v>22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23</v>
      </c>
      <c r="AL10" s="20"/>
      <c r="AM10" s="20"/>
      <c r="AN10" s="25" t="s">
        <v>1</v>
      </c>
      <c r="AO10" s="20"/>
      <c r="AP10" s="20"/>
      <c r="AQ10" s="20"/>
      <c r="AR10" s="18"/>
      <c r="BE10" s="29"/>
      <c r="BS10" s="15" t="s">
        <v>6</v>
      </c>
    </row>
    <row r="11" ht="18.48" customHeight="1">
      <c r="B11" s="19"/>
      <c r="C11" s="20"/>
      <c r="D11" s="20"/>
      <c r="E11" s="25" t="s">
        <v>24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25</v>
      </c>
      <c r="AL11" s="20"/>
      <c r="AM11" s="20"/>
      <c r="AN11" s="25" t="s">
        <v>1</v>
      </c>
      <c r="AO11" s="20"/>
      <c r="AP11" s="20"/>
      <c r="AQ11" s="20"/>
      <c r="AR11" s="18"/>
      <c r="BE11" s="29"/>
      <c r="BS11" s="15" t="s">
        <v>6</v>
      </c>
    </row>
    <row r="12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ht="12" customHeight="1">
      <c r="B13" s="19"/>
      <c r="C13" s="20"/>
      <c r="D13" s="30" t="s">
        <v>26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23</v>
      </c>
      <c r="AL13" s="20"/>
      <c r="AM13" s="20"/>
      <c r="AN13" s="32" t="s">
        <v>27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27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25</v>
      </c>
      <c r="AL14" s="20"/>
      <c r="AM14" s="20"/>
      <c r="AN14" s="32" t="s">
        <v>27</v>
      </c>
      <c r="AO14" s="20"/>
      <c r="AP14" s="20"/>
      <c r="AQ14" s="20"/>
      <c r="AR14" s="18"/>
      <c r="BE14" s="29"/>
      <c r="BS14" s="15" t="s">
        <v>6</v>
      </c>
    </row>
    <row r="15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ht="12" customHeight="1">
      <c r="B16" s="19"/>
      <c r="C16" s="20"/>
      <c r="D16" s="30" t="s">
        <v>28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23</v>
      </c>
      <c r="AL16" s="20"/>
      <c r="AM16" s="20"/>
      <c r="AN16" s="25" t="s">
        <v>1</v>
      </c>
      <c r="AO16" s="20"/>
      <c r="AP16" s="20"/>
      <c r="AQ16" s="20"/>
      <c r="AR16" s="18"/>
      <c r="BE16" s="29"/>
      <c r="BS16" s="15" t="s">
        <v>4</v>
      </c>
    </row>
    <row r="17" ht="18.48" customHeight="1">
      <c r="B17" s="19"/>
      <c r="C17" s="20"/>
      <c r="D17" s="20"/>
      <c r="E17" s="25" t="s">
        <v>29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25</v>
      </c>
      <c r="AL17" s="20"/>
      <c r="AM17" s="20"/>
      <c r="AN17" s="25" t="s">
        <v>1</v>
      </c>
      <c r="AO17" s="20"/>
      <c r="AP17" s="20"/>
      <c r="AQ17" s="20"/>
      <c r="AR17" s="18"/>
      <c r="BE17" s="29"/>
      <c r="BS17" s="15" t="s">
        <v>30</v>
      </c>
    </row>
    <row r="18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31</v>
      </c>
    </row>
    <row r="19" ht="12" customHeight="1">
      <c r="B19" s="19"/>
      <c r="C19" s="20"/>
      <c r="D19" s="30" t="s">
        <v>32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23</v>
      </c>
      <c r="AL19" s="20"/>
      <c r="AM19" s="20"/>
      <c r="AN19" s="25" t="s">
        <v>1</v>
      </c>
      <c r="AO19" s="20"/>
      <c r="AP19" s="20"/>
      <c r="AQ19" s="20"/>
      <c r="AR19" s="18"/>
      <c r="BE19" s="29"/>
      <c r="BS19" s="15" t="s">
        <v>31</v>
      </c>
    </row>
    <row r="20" ht="18.48" customHeight="1">
      <c r="B20" s="19"/>
      <c r="C20" s="20"/>
      <c r="D20" s="20"/>
      <c r="E20" s="25" t="s">
        <v>33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25</v>
      </c>
      <c r="AL20" s="20"/>
      <c r="AM20" s="20"/>
      <c r="AN20" s="25" t="s">
        <v>1</v>
      </c>
      <c r="AO20" s="20"/>
      <c r="AP20" s="20"/>
      <c r="AQ20" s="20"/>
      <c r="AR20" s="18"/>
      <c r="BE20" s="29"/>
      <c r="BS20" s="15" t="s">
        <v>30</v>
      </c>
    </row>
    <row r="2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ht="12" customHeight="1">
      <c r="B22" s="19"/>
      <c r="C22" s="20"/>
      <c r="D22" s="30" t="s">
        <v>34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ht="16.5" customHeight="1">
      <c r="B23" s="19"/>
      <c r="C23" s="20"/>
      <c r="D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s="1" customFormat="1" ht="25.92" customHeight="1"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9"/>
    </row>
    <row r="27" s="1" customFormat="1" ht="6.96" customHeight="1"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9"/>
    </row>
    <row r="28" s="1" customForma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36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37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38</v>
      </c>
      <c r="AL28" s="42"/>
      <c r="AM28" s="42"/>
      <c r="AN28" s="42"/>
      <c r="AO28" s="42"/>
      <c r="AP28" s="37"/>
      <c r="AQ28" s="37"/>
      <c r="AR28" s="41"/>
      <c r="BE28" s="29"/>
    </row>
    <row r="29" s="2" customFormat="1" ht="14.4" customHeight="1">
      <c r="B29" s="43"/>
      <c r="C29" s="44"/>
      <c r="D29" s="30" t="s">
        <v>39</v>
      </c>
      <c r="E29" s="44"/>
      <c r="F29" s="30" t="s">
        <v>40</v>
      </c>
      <c r="G29" s="44"/>
      <c r="H29" s="44"/>
      <c r="I29" s="44"/>
      <c r="J29" s="44"/>
      <c r="K29" s="44"/>
      <c r="L29" s="45">
        <v>0.20000000000000001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2" customFormat="1" ht="14.4" customHeight="1">
      <c r="B30" s="43"/>
      <c r="C30" s="44"/>
      <c r="D30" s="44"/>
      <c r="E30" s="44"/>
      <c r="F30" s="30" t="s">
        <v>41</v>
      </c>
      <c r="G30" s="44"/>
      <c r="H30" s="44"/>
      <c r="I30" s="44"/>
      <c r="J30" s="44"/>
      <c r="K30" s="44"/>
      <c r="L30" s="45">
        <v>0.20000000000000001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2" customFormat="1" ht="14.4" customHeight="1">
      <c r="B31" s="43"/>
      <c r="C31" s="44"/>
      <c r="D31" s="44"/>
      <c r="E31" s="44"/>
      <c r="F31" s="30" t="s">
        <v>42</v>
      </c>
      <c r="G31" s="44"/>
      <c r="H31" s="44"/>
      <c r="I31" s="44"/>
      <c r="J31" s="44"/>
      <c r="K31" s="44"/>
      <c r="L31" s="45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2" customFormat="1" ht="14.4" customHeight="1">
      <c r="B32" s="43"/>
      <c r="C32" s="44"/>
      <c r="D32" s="44"/>
      <c r="E32" s="44"/>
      <c r="F32" s="30" t="s">
        <v>43</v>
      </c>
      <c r="G32" s="44"/>
      <c r="H32" s="44"/>
      <c r="I32" s="44"/>
      <c r="J32" s="44"/>
      <c r="K32" s="44"/>
      <c r="L32" s="45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2" customFormat="1" ht="14.4" customHeight="1">
      <c r="B33" s="43"/>
      <c r="C33" s="44"/>
      <c r="D33" s="44"/>
      <c r="E33" s="44"/>
      <c r="F33" s="30" t="s">
        <v>44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1" customFormat="1" ht="6.96" customHeight="1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9"/>
    </row>
    <row r="35" s="1" customFormat="1" ht="25.92" customHeight="1">
      <c r="B35" s="36"/>
      <c r="C35" s="49"/>
      <c r="D35" s="50" t="s">
        <v>45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46</v>
      </c>
      <c r="U35" s="51"/>
      <c r="V35" s="51"/>
      <c r="W35" s="51"/>
      <c r="X35" s="53" t="s">
        <v>47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</row>
    <row r="36" s="1" customFormat="1" ht="6.96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</row>
    <row r="37" s="1" customFormat="1" ht="14.4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</row>
    <row r="38" ht="14.4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ht="14.4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ht="14.4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ht="14.4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ht="14.4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ht="14.4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ht="14.4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ht="14.4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ht="14.4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ht="14.4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ht="14.4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="1" customFormat="1" ht="14.4" customHeight="1">
      <c r="B49" s="36"/>
      <c r="C49" s="37"/>
      <c r="D49" s="56" t="s">
        <v>48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6" t="s">
        <v>49</v>
      </c>
      <c r="AI49" s="57"/>
      <c r="AJ49" s="57"/>
      <c r="AK49" s="57"/>
      <c r="AL49" s="57"/>
      <c r="AM49" s="57"/>
      <c r="AN49" s="57"/>
      <c r="AO49" s="57"/>
      <c r="AP49" s="37"/>
      <c r="AQ49" s="37"/>
      <c r="AR49" s="41"/>
    </row>
    <row r="50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="1" customFormat="1">
      <c r="B60" s="36"/>
      <c r="C60" s="37"/>
      <c r="D60" s="58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8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8" t="s">
        <v>50</v>
      </c>
      <c r="AI60" s="39"/>
      <c r="AJ60" s="39"/>
      <c r="AK60" s="39"/>
      <c r="AL60" s="39"/>
      <c r="AM60" s="58" t="s">
        <v>51</v>
      </c>
      <c r="AN60" s="39"/>
      <c r="AO60" s="39"/>
      <c r="AP60" s="37"/>
      <c r="AQ60" s="37"/>
      <c r="AR60" s="41"/>
    </row>
    <row r="61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="1" customFormat="1">
      <c r="B64" s="36"/>
      <c r="C64" s="37"/>
      <c r="D64" s="56" t="s">
        <v>52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6" t="s">
        <v>53</v>
      </c>
      <c r="AI64" s="57"/>
      <c r="AJ64" s="57"/>
      <c r="AK64" s="57"/>
      <c r="AL64" s="57"/>
      <c r="AM64" s="57"/>
      <c r="AN64" s="57"/>
      <c r="AO64" s="57"/>
      <c r="AP64" s="37"/>
      <c r="AQ64" s="37"/>
      <c r="AR64" s="41"/>
    </row>
    <row r="6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="1" customFormat="1">
      <c r="B75" s="36"/>
      <c r="C75" s="37"/>
      <c r="D75" s="58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8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8" t="s">
        <v>50</v>
      </c>
      <c r="AI75" s="39"/>
      <c r="AJ75" s="39"/>
      <c r="AK75" s="39"/>
      <c r="AL75" s="39"/>
      <c r="AM75" s="58" t="s">
        <v>51</v>
      </c>
      <c r="AN75" s="39"/>
      <c r="AO75" s="39"/>
      <c r="AP75" s="37"/>
      <c r="AQ75" s="37"/>
      <c r="AR75" s="41"/>
    </row>
    <row r="76" s="1" customFormat="1"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</row>
    <row r="77" s="1" customFormat="1" ht="6.96" customHeight="1"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41"/>
    </row>
    <row r="81" s="1" customFormat="1" ht="6.96" customHeight="1"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41"/>
    </row>
    <row r="82" s="1" customFormat="1" ht="24.96" customHeight="1">
      <c r="B82" s="36"/>
      <c r="C82" s="21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</row>
    <row r="84" s="3" customFormat="1" ht="12" customHeight="1">
      <c r="B84" s="63"/>
      <c r="C84" s="30" t="s">
        <v>11</v>
      </c>
      <c r="D84" s="64"/>
      <c r="E84" s="64"/>
      <c r="F84" s="64"/>
      <c r="G84" s="64"/>
      <c r="H84" s="64"/>
      <c r="I84" s="64"/>
      <c r="J84" s="64"/>
      <c r="K84" s="64"/>
      <c r="L84" s="64" t="str">
        <f>K5</f>
        <v>1335</v>
      </c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5"/>
    </row>
    <row r="85" s="4" customFormat="1" ht="36.96" customHeight="1">
      <c r="B85" s="66"/>
      <c r="C85" s="67" t="s">
        <v>14</v>
      </c>
      <c r="D85" s="68"/>
      <c r="E85" s="68"/>
      <c r="F85" s="68"/>
      <c r="G85" s="68"/>
      <c r="H85" s="68"/>
      <c r="I85" s="68"/>
      <c r="J85" s="68"/>
      <c r="K85" s="68"/>
      <c r="L85" s="69" t="str">
        <f>K6</f>
        <v>Modernizácia hasičskej zbrojnice - WC a umyvárky</v>
      </c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70"/>
    </row>
    <row r="86" s="1" customFormat="1" ht="6.96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</row>
    <row r="87" s="1" customFormat="1" ht="12" customHeight="1">
      <c r="B87" s="36"/>
      <c r="C87" s="30" t="s">
        <v>18</v>
      </c>
      <c r="D87" s="37"/>
      <c r="E87" s="37"/>
      <c r="F87" s="37"/>
      <c r="G87" s="37"/>
      <c r="H87" s="37"/>
      <c r="I87" s="37"/>
      <c r="J87" s="37"/>
      <c r="K87" s="37"/>
      <c r="L87" s="71" t="str">
        <f>IF(K8="","",K8)</f>
        <v>Šajdíkové Humence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20</v>
      </c>
      <c r="AJ87" s="37"/>
      <c r="AK87" s="37"/>
      <c r="AL87" s="37"/>
      <c r="AM87" s="72" t="str">
        <f>IF(AN8= "","",AN8)</f>
        <v>28. 5. 2019</v>
      </c>
      <c r="AN87" s="72"/>
      <c r="AO87" s="37"/>
      <c r="AP87" s="37"/>
      <c r="AQ87" s="37"/>
      <c r="AR87" s="41"/>
    </row>
    <row r="88" s="1" customFormat="1" ht="6.96" customHeight="1"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</row>
    <row r="89" s="1" customFormat="1" ht="15.15" customHeight="1">
      <c r="B89" s="36"/>
      <c r="C89" s="30" t="s">
        <v>22</v>
      </c>
      <c r="D89" s="37"/>
      <c r="E89" s="37"/>
      <c r="F89" s="37"/>
      <c r="G89" s="37"/>
      <c r="H89" s="37"/>
      <c r="I89" s="37"/>
      <c r="J89" s="37"/>
      <c r="K89" s="37"/>
      <c r="L89" s="64" t="str">
        <f>IF(E11= "","",E11)</f>
        <v>Obec Šajdíkové Humence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28</v>
      </c>
      <c r="AJ89" s="37"/>
      <c r="AK89" s="37"/>
      <c r="AL89" s="37"/>
      <c r="AM89" s="73" t="str">
        <f>IF(E17="","",E17)</f>
        <v>Ing. Veronika Hostinská</v>
      </c>
      <c r="AN89" s="64"/>
      <c r="AO89" s="64"/>
      <c r="AP89" s="64"/>
      <c r="AQ89" s="37"/>
      <c r="AR89" s="41"/>
      <c r="AS89" s="74" t="s">
        <v>55</v>
      </c>
      <c r="AT89" s="75"/>
      <c r="AU89" s="76"/>
      <c r="AV89" s="76"/>
      <c r="AW89" s="76"/>
      <c r="AX89" s="76"/>
      <c r="AY89" s="76"/>
      <c r="AZ89" s="76"/>
      <c r="BA89" s="76"/>
      <c r="BB89" s="76"/>
      <c r="BC89" s="76"/>
      <c r="BD89" s="77"/>
    </row>
    <row r="90" s="1" customFormat="1" ht="15.15" customHeight="1">
      <c r="B90" s="36"/>
      <c r="C90" s="30" t="s">
        <v>26</v>
      </c>
      <c r="D90" s="37"/>
      <c r="E90" s="37"/>
      <c r="F90" s="37"/>
      <c r="G90" s="37"/>
      <c r="H90" s="37"/>
      <c r="I90" s="37"/>
      <c r="J90" s="37"/>
      <c r="K90" s="37"/>
      <c r="L90" s="6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32</v>
      </c>
      <c r="AJ90" s="37"/>
      <c r="AK90" s="37"/>
      <c r="AL90" s="37"/>
      <c r="AM90" s="73" t="str">
        <f>IF(E20="","",E20)</f>
        <v>Ing. Juraj Havett</v>
      </c>
      <c r="AN90" s="64"/>
      <c r="AO90" s="64"/>
      <c r="AP90" s="64"/>
      <c r="AQ90" s="37"/>
      <c r="AR90" s="41"/>
      <c r="AS90" s="78"/>
      <c r="AT90" s="79"/>
      <c r="AU90" s="80"/>
      <c r="AV90" s="80"/>
      <c r="AW90" s="80"/>
      <c r="AX90" s="80"/>
      <c r="AY90" s="80"/>
      <c r="AZ90" s="80"/>
      <c r="BA90" s="80"/>
      <c r="BB90" s="80"/>
      <c r="BC90" s="80"/>
      <c r="BD90" s="81"/>
    </row>
    <row r="91" s="1" customFormat="1" ht="10.8" customHeight="1"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2"/>
      <c r="AT91" s="83"/>
      <c r="AU91" s="84"/>
      <c r="AV91" s="84"/>
      <c r="AW91" s="84"/>
      <c r="AX91" s="84"/>
      <c r="AY91" s="84"/>
      <c r="AZ91" s="84"/>
      <c r="BA91" s="84"/>
      <c r="BB91" s="84"/>
      <c r="BC91" s="84"/>
      <c r="BD91" s="85"/>
    </row>
    <row r="92" s="1" customFormat="1" ht="29.28" customHeight="1">
      <c r="B92" s="36"/>
      <c r="C92" s="86" t="s">
        <v>56</v>
      </c>
      <c r="D92" s="87"/>
      <c r="E92" s="87"/>
      <c r="F92" s="87"/>
      <c r="G92" s="87"/>
      <c r="H92" s="88"/>
      <c r="I92" s="89" t="s">
        <v>57</v>
      </c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90" t="s">
        <v>58</v>
      </c>
      <c r="AH92" s="87"/>
      <c r="AI92" s="87"/>
      <c r="AJ92" s="87"/>
      <c r="AK92" s="87"/>
      <c r="AL92" s="87"/>
      <c r="AM92" s="87"/>
      <c r="AN92" s="89" t="s">
        <v>59</v>
      </c>
      <c r="AO92" s="87"/>
      <c r="AP92" s="91"/>
      <c r="AQ92" s="92" t="s">
        <v>60</v>
      </c>
      <c r="AR92" s="41"/>
      <c r="AS92" s="93" t="s">
        <v>61</v>
      </c>
      <c r="AT92" s="94" t="s">
        <v>62</v>
      </c>
      <c r="AU92" s="94" t="s">
        <v>63</v>
      </c>
      <c r="AV92" s="94" t="s">
        <v>64</v>
      </c>
      <c r="AW92" s="94" t="s">
        <v>65</v>
      </c>
      <c r="AX92" s="94" t="s">
        <v>66</v>
      </c>
      <c r="AY92" s="94" t="s">
        <v>67</v>
      </c>
      <c r="AZ92" s="94" t="s">
        <v>68</v>
      </c>
      <c r="BA92" s="94" t="s">
        <v>69</v>
      </c>
      <c r="BB92" s="94" t="s">
        <v>70</v>
      </c>
      <c r="BC92" s="94" t="s">
        <v>71</v>
      </c>
      <c r="BD92" s="95" t="s">
        <v>72</v>
      </c>
    </row>
    <row r="93" s="1" customFormat="1" ht="10.8" customHeight="1"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96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8"/>
    </row>
    <row r="94" s="5" customFormat="1" ht="32.4" customHeight="1">
      <c r="B94" s="99"/>
      <c r="C94" s="100" t="s">
        <v>73</v>
      </c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2">
        <f>ROUND(AG95,2)</f>
        <v>0</v>
      </c>
      <c r="AH94" s="102"/>
      <c r="AI94" s="102"/>
      <c r="AJ94" s="102"/>
      <c r="AK94" s="102"/>
      <c r="AL94" s="102"/>
      <c r="AM94" s="102"/>
      <c r="AN94" s="103">
        <f>SUM(AG94,AT94)</f>
        <v>0</v>
      </c>
      <c r="AO94" s="103"/>
      <c r="AP94" s="103"/>
      <c r="AQ94" s="104" t="s">
        <v>1</v>
      </c>
      <c r="AR94" s="105"/>
      <c r="AS94" s="106">
        <f>ROUND(AS95,2)</f>
        <v>0</v>
      </c>
      <c r="AT94" s="107">
        <f>ROUND(SUM(AV94:AW94),2)</f>
        <v>0</v>
      </c>
      <c r="AU94" s="108">
        <f>ROUND(AU95,5)</f>
        <v>0</v>
      </c>
      <c r="AV94" s="107">
        <f>ROUND(AZ94*L29,2)</f>
        <v>0</v>
      </c>
      <c r="AW94" s="107">
        <f>ROUND(BA94*L30,2)</f>
        <v>0</v>
      </c>
      <c r="AX94" s="107">
        <f>ROUND(BB94*L29,2)</f>
        <v>0</v>
      </c>
      <c r="AY94" s="107">
        <f>ROUND(BC94*L30,2)</f>
        <v>0</v>
      </c>
      <c r="AZ94" s="107">
        <f>ROUND(AZ95,2)</f>
        <v>0</v>
      </c>
      <c r="BA94" s="107">
        <f>ROUND(BA95,2)</f>
        <v>0</v>
      </c>
      <c r="BB94" s="107">
        <f>ROUND(BB95,2)</f>
        <v>0</v>
      </c>
      <c r="BC94" s="107">
        <f>ROUND(BC95,2)</f>
        <v>0</v>
      </c>
      <c r="BD94" s="109">
        <f>ROUND(BD95,2)</f>
        <v>0</v>
      </c>
      <c r="BS94" s="110" t="s">
        <v>74</v>
      </c>
      <c r="BT94" s="110" t="s">
        <v>75</v>
      </c>
      <c r="BV94" s="110" t="s">
        <v>76</v>
      </c>
      <c r="BW94" s="110" t="s">
        <v>5</v>
      </c>
      <c r="BX94" s="110" t="s">
        <v>77</v>
      </c>
      <c r="CL94" s="110" t="s">
        <v>1</v>
      </c>
    </row>
    <row r="95" s="6" customFormat="1" ht="27" customHeight="1">
      <c r="A95" s="111" t="s">
        <v>78</v>
      </c>
      <c r="B95" s="112"/>
      <c r="C95" s="113"/>
      <c r="D95" s="114" t="s">
        <v>12</v>
      </c>
      <c r="E95" s="114"/>
      <c r="F95" s="114"/>
      <c r="G95" s="114"/>
      <c r="H95" s="114"/>
      <c r="I95" s="115"/>
      <c r="J95" s="114" t="s">
        <v>15</v>
      </c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6">
        <f>'1335 - Modernizácia hasič...'!J28</f>
        <v>0</v>
      </c>
      <c r="AH95" s="115"/>
      <c r="AI95" s="115"/>
      <c r="AJ95" s="115"/>
      <c r="AK95" s="115"/>
      <c r="AL95" s="115"/>
      <c r="AM95" s="115"/>
      <c r="AN95" s="116">
        <f>SUM(AG95,AT95)</f>
        <v>0</v>
      </c>
      <c r="AO95" s="115"/>
      <c r="AP95" s="115"/>
      <c r="AQ95" s="117" t="s">
        <v>79</v>
      </c>
      <c r="AR95" s="118"/>
      <c r="AS95" s="119">
        <v>0</v>
      </c>
      <c r="AT95" s="120">
        <f>ROUND(SUM(AV95:AW95),2)</f>
        <v>0</v>
      </c>
      <c r="AU95" s="121">
        <f>'1335 - Modernizácia hasič...'!P139</f>
        <v>0</v>
      </c>
      <c r="AV95" s="120">
        <f>'1335 - Modernizácia hasič...'!J31</f>
        <v>0</v>
      </c>
      <c r="AW95" s="120">
        <f>'1335 - Modernizácia hasič...'!J32</f>
        <v>0</v>
      </c>
      <c r="AX95" s="120">
        <f>'1335 - Modernizácia hasič...'!J33</f>
        <v>0</v>
      </c>
      <c r="AY95" s="120">
        <f>'1335 - Modernizácia hasič...'!J34</f>
        <v>0</v>
      </c>
      <c r="AZ95" s="120">
        <f>'1335 - Modernizácia hasič...'!F31</f>
        <v>0</v>
      </c>
      <c r="BA95" s="120">
        <f>'1335 - Modernizácia hasič...'!F32</f>
        <v>0</v>
      </c>
      <c r="BB95" s="120">
        <f>'1335 - Modernizácia hasič...'!F33</f>
        <v>0</v>
      </c>
      <c r="BC95" s="120">
        <f>'1335 - Modernizácia hasič...'!F34</f>
        <v>0</v>
      </c>
      <c r="BD95" s="122">
        <f>'1335 - Modernizácia hasič...'!F35</f>
        <v>0</v>
      </c>
      <c r="BT95" s="123" t="s">
        <v>80</v>
      </c>
      <c r="BU95" s="123" t="s">
        <v>81</v>
      </c>
      <c r="BV95" s="123" t="s">
        <v>76</v>
      </c>
      <c r="BW95" s="123" t="s">
        <v>5</v>
      </c>
      <c r="BX95" s="123" t="s">
        <v>77</v>
      </c>
      <c r="CL95" s="123" t="s">
        <v>1</v>
      </c>
    </row>
    <row r="96" s="1" customFormat="1" ht="30" customHeight="1"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</row>
    <row r="97" s="1" customFormat="1" ht="6.96" customHeight="1"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41"/>
    </row>
  </sheetData>
  <sheetProtection sheet="1" formatColumns="0" formatRows="0" objects="1" scenarios="1" spinCount="100000" saltValue="o3HE+a5r6QV/Q2LRKRsXb9c/WYvw6sfS27sIS5mvO9u9XSZbg3YTPCZWyEEKIpOgYDsxJlp9oEaukZaeg0nd6w==" hashValue="hI0TQUfdZeGM3ogR63qnPpvduI0yURGoKADIQ8iL2MgNtL2zG7xRP5H71YNPo2Lv+iOf8C7BNbu7ikdUxIn6DA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1335 - Modernizácia hasič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4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5</v>
      </c>
    </row>
    <row r="3" ht="6.96" customHeight="1">
      <c r="B3" s="125"/>
      <c r="C3" s="126"/>
      <c r="D3" s="126"/>
      <c r="E3" s="126"/>
      <c r="F3" s="126"/>
      <c r="G3" s="126"/>
      <c r="H3" s="126"/>
      <c r="I3" s="127"/>
      <c r="J3" s="126"/>
      <c r="K3" s="126"/>
      <c r="L3" s="18"/>
      <c r="AT3" s="15" t="s">
        <v>75</v>
      </c>
    </row>
    <row r="4" ht="24.96" customHeight="1">
      <c r="B4" s="18"/>
      <c r="D4" s="128" t="s">
        <v>82</v>
      </c>
      <c r="L4" s="18"/>
      <c r="M4" s="129" t="s">
        <v>9</v>
      </c>
      <c r="AT4" s="15" t="s">
        <v>4</v>
      </c>
    </row>
    <row r="5" ht="6.96" customHeight="1">
      <c r="B5" s="18"/>
      <c r="L5" s="18"/>
    </row>
    <row r="6" s="1" customFormat="1" ht="12" customHeight="1">
      <c r="B6" s="41"/>
      <c r="D6" s="130" t="s">
        <v>14</v>
      </c>
      <c r="I6" s="131"/>
      <c r="L6" s="41"/>
    </row>
    <row r="7" s="1" customFormat="1" ht="36.96" customHeight="1">
      <c r="B7" s="41"/>
      <c r="E7" s="132" t="s">
        <v>15</v>
      </c>
      <c r="F7" s="1"/>
      <c r="G7" s="1"/>
      <c r="H7" s="1"/>
      <c r="I7" s="131"/>
      <c r="L7" s="41"/>
    </row>
    <row r="8" s="1" customFormat="1">
      <c r="B8" s="41"/>
      <c r="I8" s="131"/>
      <c r="L8" s="41"/>
    </row>
    <row r="9" s="1" customFormat="1" ht="12" customHeight="1">
      <c r="B9" s="41"/>
      <c r="D9" s="130" t="s">
        <v>16</v>
      </c>
      <c r="F9" s="133" t="s">
        <v>1</v>
      </c>
      <c r="I9" s="134" t="s">
        <v>17</v>
      </c>
      <c r="J9" s="133" t="s">
        <v>1</v>
      </c>
      <c r="L9" s="41"/>
    </row>
    <row r="10" s="1" customFormat="1" ht="12" customHeight="1">
      <c r="B10" s="41"/>
      <c r="D10" s="130" t="s">
        <v>18</v>
      </c>
      <c r="F10" s="133" t="s">
        <v>19</v>
      </c>
      <c r="I10" s="134" t="s">
        <v>20</v>
      </c>
      <c r="J10" s="135" t="str">
        <f>'Rekapitulácia stavby'!AN8</f>
        <v>28. 5. 2019</v>
      </c>
      <c r="L10" s="41"/>
    </row>
    <row r="11" s="1" customFormat="1" ht="10.8" customHeight="1">
      <c r="B11" s="41"/>
      <c r="I11" s="131"/>
      <c r="L11" s="41"/>
    </row>
    <row r="12" s="1" customFormat="1" ht="12" customHeight="1">
      <c r="B12" s="41"/>
      <c r="D12" s="130" t="s">
        <v>22</v>
      </c>
      <c r="I12" s="134" t="s">
        <v>23</v>
      </c>
      <c r="J12" s="133" t="s">
        <v>1</v>
      </c>
      <c r="L12" s="41"/>
    </row>
    <row r="13" s="1" customFormat="1" ht="18" customHeight="1">
      <c r="B13" s="41"/>
      <c r="E13" s="133" t="s">
        <v>24</v>
      </c>
      <c r="I13" s="134" t="s">
        <v>25</v>
      </c>
      <c r="J13" s="133" t="s">
        <v>1</v>
      </c>
      <c r="L13" s="41"/>
    </row>
    <row r="14" s="1" customFormat="1" ht="6.96" customHeight="1">
      <c r="B14" s="41"/>
      <c r="I14" s="131"/>
      <c r="L14" s="41"/>
    </row>
    <row r="15" s="1" customFormat="1" ht="12" customHeight="1">
      <c r="B15" s="41"/>
      <c r="D15" s="130" t="s">
        <v>26</v>
      </c>
      <c r="I15" s="134" t="s">
        <v>23</v>
      </c>
      <c r="J15" s="31" t="str">
        <f>'Rekapitulácia stavby'!AN13</f>
        <v>Vyplň údaj</v>
      </c>
      <c r="L15" s="41"/>
    </row>
    <row r="16" s="1" customFormat="1" ht="18" customHeight="1">
      <c r="B16" s="41"/>
      <c r="E16" s="31" t="str">
        <f>'Rekapitulácia stavby'!E14</f>
        <v>Vyplň údaj</v>
      </c>
      <c r="F16" s="133"/>
      <c r="G16" s="133"/>
      <c r="H16" s="133"/>
      <c r="I16" s="134" t="s">
        <v>25</v>
      </c>
      <c r="J16" s="31" t="str">
        <f>'Rekapitulácia stavby'!AN14</f>
        <v>Vyplň údaj</v>
      </c>
      <c r="L16" s="41"/>
    </row>
    <row r="17" s="1" customFormat="1" ht="6.96" customHeight="1">
      <c r="B17" s="41"/>
      <c r="I17" s="131"/>
      <c r="L17" s="41"/>
    </row>
    <row r="18" s="1" customFormat="1" ht="12" customHeight="1">
      <c r="B18" s="41"/>
      <c r="D18" s="130" t="s">
        <v>28</v>
      </c>
      <c r="I18" s="134" t="s">
        <v>23</v>
      </c>
      <c r="J18" s="133" t="s">
        <v>1</v>
      </c>
      <c r="L18" s="41"/>
    </row>
    <row r="19" s="1" customFormat="1" ht="18" customHeight="1">
      <c r="B19" s="41"/>
      <c r="E19" s="133" t="s">
        <v>29</v>
      </c>
      <c r="I19" s="134" t="s">
        <v>25</v>
      </c>
      <c r="J19" s="133" t="s">
        <v>1</v>
      </c>
      <c r="L19" s="41"/>
    </row>
    <row r="20" s="1" customFormat="1" ht="6.96" customHeight="1">
      <c r="B20" s="41"/>
      <c r="I20" s="131"/>
      <c r="L20" s="41"/>
    </row>
    <row r="21" s="1" customFormat="1" ht="12" customHeight="1">
      <c r="B21" s="41"/>
      <c r="D21" s="130" t="s">
        <v>32</v>
      </c>
      <c r="I21" s="134" t="s">
        <v>23</v>
      </c>
      <c r="J21" s="133" t="s">
        <v>1</v>
      </c>
      <c r="L21" s="41"/>
    </row>
    <row r="22" s="1" customFormat="1" ht="18" customHeight="1">
      <c r="B22" s="41"/>
      <c r="E22" s="133" t="s">
        <v>33</v>
      </c>
      <c r="I22" s="134" t="s">
        <v>25</v>
      </c>
      <c r="J22" s="133" t="s">
        <v>1</v>
      </c>
      <c r="L22" s="41"/>
    </row>
    <row r="23" s="1" customFormat="1" ht="6.96" customHeight="1">
      <c r="B23" s="41"/>
      <c r="I23" s="131"/>
      <c r="L23" s="41"/>
    </row>
    <row r="24" s="1" customFormat="1" ht="12" customHeight="1">
      <c r="B24" s="41"/>
      <c r="D24" s="130" t="s">
        <v>34</v>
      </c>
      <c r="I24" s="131"/>
      <c r="L24" s="41"/>
    </row>
    <row r="25" s="7" customFormat="1" ht="16.5" customHeight="1">
      <c r="B25" s="136"/>
      <c r="E25" s="137" t="s">
        <v>1</v>
      </c>
      <c r="F25" s="137"/>
      <c r="G25" s="137"/>
      <c r="H25" s="137"/>
      <c r="I25" s="138"/>
      <c r="L25" s="136"/>
    </row>
    <row r="26" s="1" customFormat="1" ht="6.96" customHeight="1">
      <c r="B26" s="41"/>
      <c r="I26" s="131"/>
      <c r="L26" s="41"/>
    </row>
    <row r="27" s="1" customFormat="1" ht="6.96" customHeight="1">
      <c r="B27" s="41"/>
      <c r="D27" s="76"/>
      <c r="E27" s="76"/>
      <c r="F27" s="76"/>
      <c r="G27" s="76"/>
      <c r="H27" s="76"/>
      <c r="I27" s="139"/>
      <c r="J27" s="76"/>
      <c r="K27" s="76"/>
      <c r="L27" s="41"/>
    </row>
    <row r="28" s="1" customFormat="1" ht="25.44" customHeight="1">
      <c r="B28" s="41"/>
      <c r="D28" s="140" t="s">
        <v>35</v>
      </c>
      <c r="I28" s="131"/>
      <c r="J28" s="141">
        <f>ROUND(J139, 2)</f>
        <v>0</v>
      </c>
      <c r="L28" s="41"/>
    </row>
    <row r="29" s="1" customFormat="1" ht="6.96" customHeight="1">
      <c r="B29" s="41"/>
      <c r="D29" s="76"/>
      <c r="E29" s="76"/>
      <c r="F29" s="76"/>
      <c r="G29" s="76"/>
      <c r="H29" s="76"/>
      <c r="I29" s="139"/>
      <c r="J29" s="76"/>
      <c r="K29" s="76"/>
      <c r="L29" s="41"/>
    </row>
    <row r="30" s="1" customFormat="1" ht="14.4" customHeight="1">
      <c r="B30" s="41"/>
      <c r="F30" s="142" t="s">
        <v>37</v>
      </c>
      <c r="I30" s="143" t="s">
        <v>36</v>
      </c>
      <c r="J30" s="142" t="s">
        <v>38</v>
      </c>
      <c r="L30" s="41"/>
    </row>
    <row r="31" s="1" customFormat="1" ht="14.4" customHeight="1">
      <c r="B31" s="41"/>
      <c r="D31" s="144" t="s">
        <v>39</v>
      </c>
      <c r="E31" s="130" t="s">
        <v>40</v>
      </c>
      <c r="F31" s="145">
        <f>ROUND((SUM(BE139:BE485)),  2)</f>
        <v>0</v>
      </c>
      <c r="I31" s="146">
        <v>0.20000000000000001</v>
      </c>
      <c r="J31" s="145">
        <f>ROUND(((SUM(BE139:BE485))*I31),  2)</f>
        <v>0</v>
      </c>
      <c r="L31" s="41"/>
    </row>
    <row r="32" s="1" customFormat="1" ht="14.4" customHeight="1">
      <c r="B32" s="41"/>
      <c r="E32" s="130" t="s">
        <v>41</v>
      </c>
      <c r="F32" s="145">
        <f>ROUND((SUM(BF139:BF485)),  2)</f>
        <v>0</v>
      </c>
      <c r="I32" s="146">
        <v>0.20000000000000001</v>
      </c>
      <c r="J32" s="145">
        <f>ROUND(((SUM(BF139:BF485))*I32),  2)</f>
        <v>0</v>
      </c>
      <c r="L32" s="41"/>
    </row>
    <row r="33" hidden="1" s="1" customFormat="1" ht="14.4" customHeight="1">
      <c r="B33" s="41"/>
      <c r="E33" s="130" t="s">
        <v>42</v>
      </c>
      <c r="F33" s="145">
        <f>ROUND((SUM(BG139:BG485)),  2)</f>
        <v>0</v>
      </c>
      <c r="I33" s="146">
        <v>0.20000000000000001</v>
      </c>
      <c r="J33" s="145">
        <f>0</f>
        <v>0</v>
      </c>
      <c r="L33" s="41"/>
    </row>
    <row r="34" hidden="1" s="1" customFormat="1" ht="14.4" customHeight="1">
      <c r="B34" s="41"/>
      <c r="E34" s="130" t="s">
        <v>43</v>
      </c>
      <c r="F34" s="145">
        <f>ROUND((SUM(BH139:BH485)),  2)</f>
        <v>0</v>
      </c>
      <c r="I34" s="146">
        <v>0.20000000000000001</v>
      </c>
      <c r="J34" s="145">
        <f>0</f>
        <v>0</v>
      </c>
      <c r="L34" s="41"/>
    </row>
    <row r="35" hidden="1" s="1" customFormat="1" ht="14.4" customHeight="1">
      <c r="B35" s="41"/>
      <c r="E35" s="130" t="s">
        <v>44</v>
      </c>
      <c r="F35" s="145">
        <f>ROUND((SUM(BI139:BI485)),  2)</f>
        <v>0</v>
      </c>
      <c r="I35" s="146">
        <v>0</v>
      </c>
      <c r="J35" s="145">
        <f>0</f>
        <v>0</v>
      </c>
      <c r="L35" s="41"/>
    </row>
    <row r="36" s="1" customFormat="1" ht="6.96" customHeight="1">
      <c r="B36" s="41"/>
      <c r="I36" s="131"/>
      <c r="L36" s="41"/>
    </row>
    <row r="37" s="1" customFormat="1" ht="25.44" customHeight="1">
      <c r="B37" s="41"/>
      <c r="C37" s="147"/>
      <c r="D37" s="148" t="s">
        <v>45</v>
      </c>
      <c r="E37" s="149"/>
      <c r="F37" s="149"/>
      <c r="G37" s="150" t="s">
        <v>46</v>
      </c>
      <c r="H37" s="151" t="s">
        <v>47</v>
      </c>
      <c r="I37" s="152"/>
      <c r="J37" s="153">
        <f>SUM(J28:J35)</f>
        <v>0</v>
      </c>
      <c r="K37" s="154"/>
      <c r="L37" s="41"/>
    </row>
    <row r="38" s="1" customFormat="1" ht="14.4" customHeight="1">
      <c r="B38" s="41"/>
      <c r="I38" s="131"/>
      <c r="L38" s="41"/>
    </row>
    <row r="39" ht="14.4" customHeight="1">
      <c r="B39" s="18"/>
      <c r="L39" s="18"/>
    </row>
    <row r="40" ht="14.4" customHeight="1">
      <c r="B40" s="18"/>
      <c r="L40" s="18"/>
    </row>
    <row r="41" ht="14.4" customHeight="1">
      <c r="B41" s="18"/>
      <c r="L41" s="18"/>
    </row>
    <row r="42" ht="14.4" customHeight="1">
      <c r="B42" s="18"/>
      <c r="L42" s="18"/>
    </row>
    <row r="43" ht="14.4" customHeight="1">
      <c r="B43" s="18"/>
      <c r="L43" s="18"/>
    </row>
    <row r="44" ht="14.4" customHeight="1">
      <c r="B44" s="18"/>
      <c r="L44" s="18"/>
    </row>
    <row r="45" ht="14.4" customHeight="1">
      <c r="B45" s="18"/>
      <c r="L45" s="18"/>
    </row>
    <row r="46" ht="14.4" customHeight="1">
      <c r="B46" s="18"/>
      <c r="L46" s="18"/>
    </row>
    <row r="47" ht="14.4" customHeight="1">
      <c r="B47" s="18"/>
      <c r="L47" s="18"/>
    </row>
    <row r="48" ht="14.4" customHeight="1">
      <c r="B48" s="18"/>
      <c r="L48" s="18"/>
    </row>
    <row r="49" ht="14.4" customHeight="1">
      <c r="B49" s="18"/>
      <c r="L49" s="18"/>
    </row>
    <row r="50" s="1" customFormat="1" ht="14.4" customHeight="1">
      <c r="B50" s="41"/>
      <c r="D50" s="155" t="s">
        <v>48</v>
      </c>
      <c r="E50" s="156"/>
      <c r="F50" s="156"/>
      <c r="G50" s="155" t="s">
        <v>49</v>
      </c>
      <c r="H50" s="156"/>
      <c r="I50" s="157"/>
      <c r="J50" s="156"/>
      <c r="K50" s="156"/>
      <c r="L50" s="4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1" customFormat="1">
      <c r="B61" s="41"/>
      <c r="D61" s="158" t="s">
        <v>50</v>
      </c>
      <c r="E61" s="159"/>
      <c r="F61" s="160" t="s">
        <v>51</v>
      </c>
      <c r="G61" s="158" t="s">
        <v>50</v>
      </c>
      <c r="H61" s="159"/>
      <c r="I61" s="161"/>
      <c r="J61" s="162" t="s">
        <v>51</v>
      </c>
      <c r="K61" s="159"/>
      <c r="L61" s="41"/>
    </row>
    <row r="62">
      <c r="B62" s="18"/>
      <c r="L62" s="18"/>
    </row>
    <row r="63">
      <c r="B63" s="18"/>
      <c r="L63" s="18"/>
    </row>
    <row r="64">
      <c r="B64" s="18"/>
      <c r="L64" s="18"/>
    </row>
    <row r="65" s="1" customFormat="1">
      <c r="B65" s="41"/>
      <c r="D65" s="155" t="s">
        <v>52</v>
      </c>
      <c r="E65" s="156"/>
      <c r="F65" s="156"/>
      <c r="G65" s="155" t="s">
        <v>53</v>
      </c>
      <c r="H65" s="156"/>
      <c r="I65" s="157"/>
      <c r="J65" s="156"/>
      <c r="K65" s="156"/>
      <c r="L65" s="41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1" customFormat="1">
      <c r="B76" s="41"/>
      <c r="D76" s="158" t="s">
        <v>50</v>
      </c>
      <c r="E76" s="159"/>
      <c r="F76" s="160" t="s">
        <v>51</v>
      </c>
      <c r="G76" s="158" t="s">
        <v>50</v>
      </c>
      <c r="H76" s="159"/>
      <c r="I76" s="161"/>
      <c r="J76" s="162" t="s">
        <v>51</v>
      </c>
      <c r="K76" s="159"/>
      <c r="L76" s="41"/>
    </row>
    <row r="77" s="1" customFormat="1" ht="14.4" customHeight="1">
      <c r="B77" s="163"/>
      <c r="C77" s="164"/>
      <c r="D77" s="164"/>
      <c r="E77" s="164"/>
      <c r="F77" s="164"/>
      <c r="G77" s="164"/>
      <c r="H77" s="164"/>
      <c r="I77" s="165"/>
      <c r="J77" s="164"/>
      <c r="K77" s="164"/>
      <c r="L77" s="41"/>
    </row>
    <row r="81" s="1" customFormat="1" ht="6.96" customHeight="1">
      <c r="B81" s="166"/>
      <c r="C81" s="167"/>
      <c r="D81" s="167"/>
      <c r="E81" s="167"/>
      <c r="F81" s="167"/>
      <c r="G81" s="167"/>
      <c r="H81" s="167"/>
      <c r="I81" s="168"/>
      <c r="J81" s="167"/>
      <c r="K81" s="167"/>
      <c r="L81" s="41"/>
    </row>
    <row r="82" s="1" customFormat="1" ht="24.96" customHeight="1">
      <c r="B82" s="36"/>
      <c r="C82" s="21" t="s">
        <v>83</v>
      </c>
      <c r="D82" s="37"/>
      <c r="E82" s="37"/>
      <c r="F82" s="37"/>
      <c r="G82" s="37"/>
      <c r="H82" s="37"/>
      <c r="I82" s="131"/>
      <c r="J82" s="37"/>
      <c r="K82" s="37"/>
      <c r="L82" s="41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131"/>
      <c r="J83" s="37"/>
      <c r="K83" s="37"/>
      <c r="L83" s="41"/>
    </row>
    <row r="84" s="1" customFormat="1" ht="12" customHeight="1">
      <c r="B84" s="36"/>
      <c r="C84" s="30" t="s">
        <v>14</v>
      </c>
      <c r="D84" s="37"/>
      <c r="E84" s="37"/>
      <c r="F84" s="37"/>
      <c r="G84" s="37"/>
      <c r="H84" s="37"/>
      <c r="I84" s="131"/>
      <c r="J84" s="37"/>
      <c r="K84" s="37"/>
      <c r="L84" s="41"/>
    </row>
    <row r="85" s="1" customFormat="1" ht="16.5" customHeight="1">
      <c r="B85" s="36"/>
      <c r="C85" s="37"/>
      <c r="D85" s="37"/>
      <c r="E85" s="69" t="str">
        <f>E7</f>
        <v>Modernizácia hasičskej zbrojnice - WC a umyvárky</v>
      </c>
      <c r="F85" s="37"/>
      <c r="G85" s="37"/>
      <c r="H85" s="37"/>
      <c r="I85" s="131"/>
      <c r="J85" s="37"/>
      <c r="K85" s="37"/>
      <c r="L85" s="41"/>
    </row>
    <row r="86" s="1" customFormat="1" ht="6.96" customHeight="1">
      <c r="B86" s="36"/>
      <c r="C86" s="37"/>
      <c r="D86" s="37"/>
      <c r="E86" s="37"/>
      <c r="F86" s="37"/>
      <c r="G86" s="37"/>
      <c r="H86" s="37"/>
      <c r="I86" s="131"/>
      <c r="J86" s="37"/>
      <c r="K86" s="37"/>
      <c r="L86" s="41"/>
    </row>
    <row r="87" s="1" customFormat="1" ht="12" customHeight="1">
      <c r="B87" s="36"/>
      <c r="C87" s="30" t="s">
        <v>18</v>
      </c>
      <c r="D87" s="37"/>
      <c r="E87" s="37"/>
      <c r="F87" s="25" t="str">
        <f>F10</f>
        <v>Šajdíkové Humence</v>
      </c>
      <c r="G87" s="37"/>
      <c r="H87" s="37"/>
      <c r="I87" s="134" t="s">
        <v>20</v>
      </c>
      <c r="J87" s="72" t="str">
        <f>IF(J10="","",J10)</f>
        <v>28. 5. 2019</v>
      </c>
      <c r="K87" s="37"/>
      <c r="L87" s="41"/>
    </row>
    <row r="88" s="1" customFormat="1" ht="6.96" customHeight="1">
      <c r="B88" s="36"/>
      <c r="C88" s="37"/>
      <c r="D88" s="37"/>
      <c r="E88" s="37"/>
      <c r="F88" s="37"/>
      <c r="G88" s="37"/>
      <c r="H88" s="37"/>
      <c r="I88" s="131"/>
      <c r="J88" s="37"/>
      <c r="K88" s="37"/>
      <c r="L88" s="41"/>
    </row>
    <row r="89" s="1" customFormat="1" ht="27.9" customHeight="1">
      <c r="B89" s="36"/>
      <c r="C89" s="30" t="s">
        <v>22</v>
      </c>
      <c r="D89" s="37"/>
      <c r="E89" s="37"/>
      <c r="F89" s="25" t="str">
        <f>E13</f>
        <v>Obec Šajdíkové Humence</v>
      </c>
      <c r="G89" s="37"/>
      <c r="H89" s="37"/>
      <c r="I89" s="134" t="s">
        <v>28</v>
      </c>
      <c r="J89" s="34" t="str">
        <f>E19</f>
        <v>Ing. Veronika Hostinská</v>
      </c>
      <c r="K89" s="37"/>
      <c r="L89" s="41"/>
    </row>
    <row r="90" s="1" customFormat="1" ht="15.15" customHeight="1">
      <c r="B90" s="36"/>
      <c r="C90" s="30" t="s">
        <v>26</v>
      </c>
      <c r="D90" s="37"/>
      <c r="E90" s="37"/>
      <c r="F90" s="25" t="str">
        <f>IF(E16="","",E16)</f>
        <v>Vyplň údaj</v>
      </c>
      <c r="G90" s="37"/>
      <c r="H90" s="37"/>
      <c r="I90" s="134" t="s">
        <v>32</v>
      </c>
      <c r="J90" s="34" t="str">
        <f>E22</f>
        <v>Ing. Juraj Havett</v>
      </c>
      <c r="K90" s="37"/>
      <c r="L90" s="41"/>
    </row>
    <row r="91" s="1" customFormat="1" ht="10.32" customHeight="1">
      <c r="B91" s="36"/>
      <c r="C91" s="37"/>
      <c r="D91" s="37"/>
      <c r="E91" s="37"/>
      <c r="F91" s="37"/>
      <c r="G91" s="37"/>
      <c r="H91" s="37"/>
      <c r="I91" s="131"/>
      <c r="J91" s="37"/>
      <c r="K91" s="37"/>
      <c r="L91" s="41"/>
    </row>
    <row r="92" s="1" customFormat="1" ht="29.28" customHeight="1">
      <c r="B92" s="36"/>
      <c r="C92" s="169" t="s">
        <v>84</v>
      </c>
      <c r="D92" s="170"/>
      <c r="E92" s="170"/>
      <c r="F92" s="170"/>
      <c r="G92" s="170"/>
      <c r="H92" s="170"/>
      <c r="I92" s="171"/>
      <c r="J92" s="172" t="s">
        <v>85</v>
      </c>
      <c r="K92" s="170"/>
      <c r="L92" s="41"/>
    </row>
    <row r="93" s="1" customFormat="1" ht="10.32" customHeight="1">
      <c r="B93" s="36"/>
      <c r="C93" s="37"/>
      <c r="D93" s="37"/>
      <c r="E93" s="37"/>
      <c r="F93" s="37"/>
      <c r="G93" s="37"/>
      <c r="H93" s="37"/>
      <c r="I93" s="131"/>
      <c r="J93" s="37"/>
      <c r="K93" s="37"/>
      <c r="L93" s="41"/>
    </row>
    <row r="94" s="1" customFormat="1" ht="22.8" customHeight="1">
      <c r="B94" s="36"/>
      <c r="C94" s="173" t="s">
        <v>86</v>
      </c>
      <c r="D94" s="37"/>
      <c r="E94" s="37"/>
      <c r="F94" s="37"/>
      <c r="G94" s="37"/>
      <c r="H94" s="37"/>
      <c r="I94" s="131"/>
      <c r="J94" s="103">
        <f>J139</f>
        <v>0</v>
      </c>
      <c r="K94" s="37"/>
      <c r="L94" s="41"/>
      <c r="AU94" s="15" t="s">
        <v>87</v>
      </c>
    </row>
    <row r="95" s="8" customFormat="1" ht="24.96" customHeight="1">
      <c r="B95" s="174"/>
      <c r="C95" s="175"/>
      <c r="D95" s="176" t="s">
        <v>88</v>
      </c>
      <c r="E95" s="177"/>
      <c r="F95" s="177"/>
      <c r="G95" s="177"/>
      <c r="H95" s="177"/>
      <c r="I95" s="178"/>
      <c r="J95" s="179">
        <f>J140</f>
        <v>0</v>
      </c>
      <c r="K95" s="175"/>
      <c r="L95" s="180"/>
    </row>
    <row r="96" s="9" customFormat="1" ht="19.92" customHeight="1">
      <c r="B96" s="181"/>
      <c r="C96" s="182"/>
      <c r="D96" s="183" t="s">
        <v>89</v>
      </c>
      <c r="E96" s="184"/>
      <c r="F96" s="184"/>
      <c r="G96" s="184"/>
      <c r="H96" s="184"/>
      <c r="I96" s="185"/>
      <c r="J96" s="186">
        <f>J141</f>
        <v>0</v>
      </c>
      <c r="K96" s="182"/>
      <c r="L96" s="187"/>
    </row>
    <row r="97" s="9" customFormat="1" ht="19.92" customHeight="1">
      <c r="B97" s="181"/>
      <c r="C97" s="182"/>
      <c r="D97" s="183" t="s">
        <v>90</v>
      </c>
      <c r="E97" s="184"/>
      <c r="F97" s="184"/>
      <c r="G97" s="184"/>
      <c r="H97" s="184"/>
      <c r="I97" s="185"/>
      <c r="J97" s="186">
        <f>J166</f>
        <v>0</v>
      </c>
      <c r="K97" s="182"/>
      <c r="L97" s="187"/>
    </row>
    <row r="98" s="9" customFormat="1" ht="19.92" customHeight="1">
      <c r="B98" s="181"/>
      <c r="C98" s="182"/>
      <c r="D98" s="183" t="s">
        <v>91</v>
      </c>
      <c r="E98" s="184"/>
      <c r="F98" s="184"/>
      <c r="G98" s="184"/>
      <c r="H98" s="184"/>
      <c r="I98" s="185"/>
      <c r="J98" s="186">
        <f>J182</f>
        <v>0</v>
      </c>
      <c r="K98" s="182"/>
      <c r="L98" s="187"/>
    </row>
    <row r="99" s="9" customFormat="1" ht="19.92" customHeight="1">
      <c r="B99" s="181"/>
      <c r="C99" s="182"/>
      <c r="D99" s="183" t="s">
        <v>92</v>
      </c>
      <c r="E99" s="184"/>
      <c r="F99" s="184"/>
      <c r="G99" s="184"/>
      <c r="H99" s="184"/>
      <c r="I99" s="185"/>
      <c r="J99" s="186">
        <f>J199</f>
        <v>0</v>
      </c>
      <c r="K99" s="182"/>
      <c r="L99" s="187"/>
    </row>
    <row r="100" s="9" customFormat="1" ht="19.92" customHeight="1">
      <c r="B100" s="181"/>
      <c r="C100" s="182"/>
      <c r="D100" s="183" t="s">
        <v>93</v>
      </c>
      <c r="E100" s="184"/>
      <c r="F100" s="184"/>
      <c r="G100" s="184"/>
      <c r="H100" s="184"/>
      <c r="I100" s="185"/>
      <c r="J100" s="186">
        <f>J209</f>
        <v>0</v>
      </c>
      <c r="K100" s="182"/>
      <c r="L100" s="187"/>
    </row>
    <row r="101" s="9" customFormat="1" ht="19.92" customHeight="1">
      <c r="B101" s="181"/>
      <c r="C101" s="182"/>
      <c r="D101" s="183" t="s">
        <v>94</v>
      </c>
      <c r="E101" s="184"/>
      <c r="F101" s="184"/>
      <c r="G101" s="184"/>
      <c r="H101" s="184"/>
      <c r="I101" s="185"/>
      <c r="J101" s="186">
        <f>J218</f>
        <v>0</v>
      </c>
      <c r="K101" s="182"/>
      <c r="L101" s="187"/>
    </row>
    <row r="102" s="9" customFormat="1" ht="19.92" customHeight="1">
      <c r="B102" s="181"/>
      <c r="C102" s="182"/>
      <c r="D102" s="183" t="s">
        <v>95</v>
      </c>
      <c r="E102" s="184"/>
      <c r="F102" s="184"/>
      <c r="G102" s="184"/>
      <c r="H102" s="184"/>
      <c r="I102" s="185"/>
      <c r="J102" s="186">
        <f>J243</f>
        <v>0</v>
      </c>
      <c r="K102" s="182"/>
      <c r="L102" s="187"/>
    </row>
    <row r="103" s="9" customFormat="1" ht="19.92" customHeight="1">
      <c r="B103" s="181"/>
      <c r="C103" s="182"/>
      <c r="D103" s="183" t="s">
        <v>96</v>
      </c>
      <c r="E103" s="184"/>
      <c r="F103" s="184"/>
      <c r="G103" s="184"/>
      <c r="H103" s="184"/>
      <c r="I103" s="185"/>
      <c r="J103" s="186">
        <f>J282</f>
        <v>0</v>
      </c>
      <c r="K103" s="182"/>
      <c r="L103" s="187"/>
    </row>
    <row r="104" s="9" customFormat="1" ht="19.92" customHeight="1">
      <c r="B104" s="181"/>
      <c r="C104" s="182"/>
      <c r="D104" s="183" t="s">
        <v>97</v>
      </c>
      <c r="E104" s="184"/>
      <c r="F104" s="184"/>
      <c r="G104" s="184"/>
      <c r="H104" s="184"/>
      <c r="I104" s="185"/>
      <c r="J104" s="186">
        <f>J311</f>
        <v>0</v>
      </c>
      <c r="K104" s="182"/>
      <c r="L104" s="187"/>
    </row>
    <row r="105" s="8" customFormat="1" ht="24.96" customHeight="1">
      <c r="B105" s="174"/>
      <c r="C105" s="175"/>
      <c r="D105" s="176" t="s">
        <v>98</v>
      </c>
      <c r="E105" s="177"/>
      <c r="F105" s="177"/>
      <c r="G105" s="177"/>
      <c r="H105" s="177"/>
      <c r="I105" s="178"/>
      <c r="J105" s="179">
        <f>J313</f>
        <v>0</v>
      </c>
      <c r="K105" s="175"/>
      <c r="L105" s="180"/>
    </row>
    <row r="106" s="9" customFormat="1" ht="19.92" customHeight="1">
      <c r="B106" s="181"/>
      <c r="C106" s="182"/>
      <c r="D106" s="183" t="s">
        <v>99</v>
      </c>
      <c r="E106" s="184"/>
      <c r="F106" s="184"/>
      <c r="G106" s="184"/>
      <c r="H106" s="184"/>
      <c r="I106" s="185"/>
      <c r="J106" s="186">
        <f>J314</f>
        <v>0</v>
      </c>
      <c r="K106" s="182"/>
      <c r="L106" s="187"/>
    </row>
    <row r="107" s="9" customFormat="1" ht="19.92" customHeight="1">
      <c r="B107" s="181"/>
      <c r="C107" s="182"/>
      <c r="D107" s="183" t="s">
        <v>100</v>
      </c>
      <c r="E107" s="184"/>
      <c r="F107" s="184"/>
      <c r="G107" s="184"/>
      <c r="H107" s="184"/>
      <c r="I107" s="185"/>
      <c r="J107" s="186">
        <f>J318</f>
        <v>0</v>
      </c>
      <c r="K107" s="182"/>
      <c r="L107" s="187"/>
    </row>
    <row r="108" s="9" customFormat="1" ht="19.92" customHeight="1">
      <c r="B108" s="181"/>
      <c r="C108" s="182"/>
      <c r="D108" s="183" t="s">
        <v>101</v>
      </c>
      <c r="E108" s="184"/>
      <c r="F108" s="184"/>
      <c r="G108" s="184"/>
      <c r="H108" s="184"/>
      <c r="I108" s="185"/>
      <c r="J108" s="186">
        <f>J331</f>
        <v>0</v>
      </c>
      <c r="K108" s="182"/>
      <c r="L108" s="187"/>
    </row>
    <row r="109" s="9" customFormat="1" ht="19.92" customHeight="1">
      <c r="B109" s="181"/>
      <c r="C109" s="182"/>
      <c r="D109" s="183" t="s">
        <v>102</v>
      </c>
      <c r="E109" s="184"/>
      <c r="F109" s="184"/>
      <c r="G109" s="184"/>
      <c r="H109" s="184"/>
      <c r="I109" s="185"/>
      <c r="J109" s="186">
        <f>J345</f>
        <v>0</v>
      </c>
      <c r="K109" s="182"/>
      <c r="L109" s="187"/>
    </row>
    <row r="110" s="9" customFormat="1" ht="19.92" customHeight="1">
      <c r="B110" s="181"/>
      <c r="C110" s="182"/>
      <c r="D110" s="183" t="s">
        <v>103</v>
      </c>
      <c r="E110" s="184"/>
      <c r="F110" s="184"/>
      <c r="G110" s="184"/>
      <c r="H110" s="184"/>
      <c r="I110" s="185"/>
      <c r="J110" s="186">
        <f>J367</f>
        <v>0</v>
      </c>
      <c r="K110" s="182"/>
      <c r="L110" s="187"/>
    </row>
    <row r="111" s="9" customFormat="1" ht="19.92" customHeight="1">
      <c r="B111" s="181"/>
      <c r="C111" s="182"/>
      <c r="D111" s="183" t="s">
        <v>104</v>
      </c>
      <c r="E111" s="184"/>
      <c r="F111" s="184"/>
      <c r="G111" s="184"/>
      <c r="H111" s="184"/>
      <c r="I111" s="185"/>
      <c r="J111" s="186">
        <f>J389</f>
        <v>0</v>
      </c>
      <c r="K111" s="182"/>
      <c r="L111" s="187"/>
    </row>
    <row r="112" s="9" customFormat="1" ht="19.92" customHeight="1">
      <c r="B112" s="181"/>
      <c r="C112" s="182"/>
      <c r="D112" s="183" t="s">
        <v>105</v>
      </c>
      <c r="E112" s="184"/>
      <c r="F112" s="184"/>
      <c r="G112" s="184"/>
      <c r="H112" s="184"/>
      <c r="I112" s="185"/>
      <c r="J112" s="186">
        <f>J395</f>
        <v>0</v>
      </c>
      <c r="K112" s="182"/>
      <c r="L112" s="187"/>
    </row>
    <row r="113" s="9" customFormat="1" ht="19.92" customHeight="1">
      <c r="B113" s="181"/>
      <c r="C113" s="182"/>
      <c r="D113" s="183" t="s">
        <v>106</v>
      </c>
      <c r="E113" s="184"/>
      <c r="F113" s="184"/>
      <c r="G113" s="184"/>
      <c r="H113" s="184"/>
      <c r="I113" s="185"/>
      <c r="J113" s="186">
        <f>J399</f>
        <v>0</v>
      </c>
      <c r="K113" s="182"/>
      <c r="L113" s="187"/>
    </row>
    <row r="114" s="9" customFormat="1" ht="19.92" customHeight="1">
      <c r="B114" s="181"/>
      <c r="C114" s="182"/>
      <c r="D114" s="183" t="s">
        <v>107</v>
      </c>
      <c r="E114" s="184"/>
      <c r="F114" s="184"/>
      <c r="G114" s="184"/>
      <c r="H114" s="184"/>
      <c r="I114" s="185"/>
      <c r="J114" s="186">
        <f>J417</f>
        <v>0</v>
      </c>
      <c r="K114" s="182"/>
      <c r="L114" s="187"/>
    </row>
    <row r="115" s="9" customFormat="1" ht="19.92" customHeight="1">
      <c r="B115" s="181"/>
      <c r="C115" s="182"/>
      <c r="D115" s="183" t="s">
        <v>108</v>
      </c>
      <c r="E115" s="184"/>
      <c r="F115" s="184"/>
      <c r="G115" s="184"/>
      <c r="H115" s="184"/>
      <c r="I115" s="185"/>
      <c r="J115" s="186">
        <f>J422</f>
        <v>0</v>
      </c>
      <c r="K115" s="182"/>
      <c r="L115" s="187"/>
    </row>
    <row r="116" s="9" customFormat="1" ht="19.92" customHeight="1">
      <c r="B116" s="181"/>
      <c r="C116" s="182"/>
      <c r="D116" s="183" t="s">
        <v>109</v>
      </c>
      <c r="E116" s="184"/>
      <c r="F116" s="184"/>
      <c r="G116" s="184"/>
      <c r="H116" s="184"/>
      <c r="I116" s="185"/>
      <c r="J116" s="186">
        <f>J428</f>
        <v>0</v>
      </c>
      <c r="K116" s="182"/>
      <c r="L116" s="187"/>
    </row>
    <row r="117" s="9" customFormat="1" ht="19.92" customHeight="1">
      <c r="B117" s="181"/>
      <c r="C117" s="182"/>
      <c r="D117" s="183" t="s">
        <v>110</v>
      </c>
      <c r="E117" s="184"/>
      <c r="F117" s="184"/>
      <c r="G117" s="184"/>
      <c r="H117" s="184"/>
      <c r="I117" s="185"/>
      <c r="J117" s="186">
        <f>J434</f>
        <v>0</v>
      </c>
      <c r="K117" s="182"/>
      <c r="L117" s="187"/>
    </row>
    <row r="118" s="9" customFormat="1" ht="19.92" customHeight="1">
      <c r="B118" s="181"/>
      <c r="C118" s="182"/>
      <c r="D118" s="183" t="s">
        <v>111</v>
      </c>
      <c r="E118" s="184"/>
      <c r="F118" s="184"/>
      <c r="G118" s="184"/>
      <c r="H118" s="184"/>
      <c r="I118" s="185"/>
      <c r="J118" s="186">
        <f>J448</f>
        <v>0</v>
      </c>
      <c r="K118" s="182"/>
      <c r="L118" s="187"/>
    </row>
    <row r="119" s="9" customFormat="1" ht="19.92" customHeight="1">
      <c r="B119" s="181"/>
      <c r="C119" s="182"/>
      <c r="D119" s="183" t="s">
        <v>112</v>
      </c>
      <c r="E119" s="184"/>
      <c r="F119" s="184"/>
      <c r="G119" s="184"/>
      <c r="H119" s="184"/>
      <c r="I119" s="185"/>
      <c r="J119" s="186">
        <f>J451</f>
        <v>0</v>
      </c>
      <c r="K119" s="182"/>
      <c r="L119" s="187"/>
    </row>
    <row r="120" s="8" customFormat="1" ht="24.96" customHeight="1">
      <c r="B120" s="174"/>
      <c r="C120" s="175"/>
      <c r="D120" s="176" t="s">
        <v>113</v>
      </c>
      <c r="E120" s="177"/>
      <c r="F120" s="177"/>
      <c r="G120" s="177"/>
      <c r="H120" s="177"/>
      <c r="I120" s="178"/>
      <c r="J120" s="179">
        <f>J457</f>
        <v>0</v>
      </c>
      <c r="K120" s="175"/>
      <c r="L120" s="180"/>
    </row>
    <row r="121" s="9" customFormat="1" ht="19.92" customHeight="1">
      <c r="B121" s="181"/>
      <c r="C121" s="182"/>
      <c r="D121" s="183" t="s">
        <v>114</v>
      </c>
      <c r="E121" s="184"/>
      <c r="F121" s="184"/>
      <c r="G121" s="184"/>
      <c r="H121" s="184"/>
      <c r="I121" s="185"/>
      <c r="J121" s="186">
        <f>J458</f>
        <v>0</v>
      </c>
      <c r="K121" s="182"/>
      <c r="L121" s="187"/>
    </row>
    <row r="122" s="1" customFormat="1" ht="21.84" customHeight="1">
      <c r="B122" s="36"/>
      <c r="C122" s="37"/>
      <c r="D122" s="37"/>
      <c r="E122" s="37"/>
      <c r="F122" s="37"/>
      <c r="G122" s="37"/>
      <c r="H122" s="37"/>
      <c r="I122" s="131"/>
      <c r="J122" s="37"/>
      <c r="K122" s="37"/>
      <c r="L122" s="41"/>
    </row>
    <row r="123" s="1" customFormat="1" ht="6.96" customHeight="1">
      <c r="B123" s="59"/>
      <c r="C123" s="60"/>
      <c r="D123" s="60"/>
      <c r="E123" s="60"/>
      <c r="F123" s="60"/>
      <c r="G123" s="60"/>
      <c r="H123" s="60"/>
      <c r="I123" s="165"/>
      <c r="J123" s="60"/>
      <c r="K123" s="60"/>
      <c r="L123" s="41"/>
    </row>
    <row r="127" s="1" customFormat="1" ht="6.96" customHeight="1">
      <c r="B127" s="61"/>
      <c r="C127" s="62"/>
      <c r="D127" s="62"/>
      <c r="E127" s="62"/>
      <c r="F127" s="62"/>
      <c r="G127" s="62"/>
      <c r="H127" s="62"/>
      <c r="I127" s="168"/>
      <c r="J127" s="62"/>
      <c r="K127" s="62"/>
      <c r="L127" s="41"/>
    </row>
    <row r="128" s="1" customFormat="1" ht="24.96" customHeight="1">
      <c r="B128" s="36"/>
      <c r="C128" s="21" t="s">
        <v>115</v>
      </c>
      <c r="D128" s="37"/>
      <c r="E128" s="37"/>
      <c r="F128" s="37"/>
      <c r="G128" s="37"/>
      <c r="H128" s="37"/>
      <c r="I128" s="131"/>
      <c r="J128" s="37"/>
      <c r="K128" s="37"/>
      <c r="L128" s="41"/>
    </row>
    <row r="129" s="1" customFormat="1" ht="6.96" customHeight="1">
      <c r="B129" s="36"/>
      <c r="C129" s="37"/>
      <c r="D129" s="37"/>
      <c r="E129" s="37"/>
      <c r="F129" s="37"/>
      <c r="G129" s="37"/>
      <c r="H129" s="37"/>
      <c r="I129" s="131"/>
      <c r="J129" s="37"/>
      <c r="K129" s="37"/>
      <c r="L129" s="41"/>
    </row>
    <row r="130" s="1" customFormat="1" ht="12" customHeight="1">
      <c r="B130" s="36"/>
      <c r="C130" s="30" t="s">
        <v>14</v>
      </c>
      <c r="D130" s="37"/>
      <c r="E130" s="37"/>
      <c r="F130" s="37"/>
      <c r="G130" s="37"/>
      <c r="H130" s="37"/>
      <c r="I130" s="131"/>
      <c r="J130" s="37"/>
      <c r="K130" s="37"/>
      <c r="L130" s="41"/>
    </row>
    <row r="131" s="1" customFormat="1" ht="16.5" customHeight="1">
      <c r="B131" s="36"/>
      <c r="C131" s="37"/>
      <c r="D131" s="37"/>
      <c r="E131" s="69" t="str">
        <f>E7</f>
        <v>Modernizácia hasičskej zbrojnice - WC a umyvárky</v>
      </c>
      <c r="F131" s="37"/>
      <c r="G131" s="37"/>
      <c r="H131" s="37"/>
      <c r="I131" s="131"/>
      <c r="J131" s="37"/>
      <c r="K131" s="37"/>
      <c r="L131" s="41"/>
    </row>
    <row r="132" s="1" customFormat="1" ht="6.96" customHeight="1">
      <c r="B132" s="36"/>
      <c r="C132" s="37"/>
      <c r="D132" s="37"/>
      <c r="E132" s="37"/>
      <c r="F132" s="37"/>
      <c r="G132" s="37"/>
      <c r="H132" s="37"/>
      <c r="I132" s="131"/>
      <c r="J132" s="37"/>
      <c r="K132" s="37"/>
      <c r="L132" s="41"/>
    </row>
    <row r="133" s="1" customFormat="1" ht="12" customHeight="1">
      <c r="B133" s="36"/>
      <c r="C133" s="30" t="s">
        <v>18</v>
      </c>
      <c r="D133" s="37"/>
      <c r="E133" s="37"/>
      <c r="F133" s="25" t="str">
        <f>F10</f>
        <v>Šajdíkové Humence</v>
      </c>
      <c r="G133" s="37"/>
      <c r="H133" s="37"/>
      <c r="I133" s="134" t="s">
        <v>20</v>
      </c>
      <c r="J133" s="72" t="str">
        <f>IF(J10="","",J10)</f>
        <v>28. 5. 2019</v>
      </c>
      <c r="K133" s="37"/>
      <c r="L133" s="41"/>
    </row>
    <row r="134" s="1" customFormat="1" ht="6.96" customHeight="1">
      <c r="B134" s="36"/>
      <c r="C134" s="37"/>
      <c r="D134" s="37"/>
      <c r="E134" s="37"/>
      <c r="F134" s="37"/>
      <c r="G134" s="37"/>
      <c r="H134" s="37"/>
      <c r="I134" s="131"/>
      <c r="J134" s="37"/>
      <c r="K134" s="37"/>
      <c r="L134" s="41"/>
    </row>
    <row r="135" s="1" customFormat="1" ht="27.9" customHeight="1">
      <c r="B135" s="36"/>
      <c r="C135" s="30" t="s">
        <v>22</v>
      </c>
      <c r="D135" s="37"/>
      <c r="E135" s="37"/>
      <c r="F135" s="25" t="str">
        <f>E13</f>
        <v>Obec Šajdíkové Humence</v>
      </c>
      <c r="G135" s="37"/>
      <c r="H135" s="37"/>
      <c r="I135" s="134" t="s">
        <v>28</v>
      </c>
      <c r="J135" s="34" t="str">
        <f>E19</f>
        <v>Ing. Veronika Hostinská</v>
      </c>
      <c r="K135" s="37"/>
      <c r="L135" s="41"/>
    </row>
    <row r="136" s="1" customFormat="1" ht="15.15" customHeight="1">
      <c r="B136" s="36"/>
      <c r="C136" s="30" t="s">
        <v>26</v>
      </c>
      <c r="D136" s="37"/>
      <c r="E136" s="37"/>
      <c r="F136" s="25" t="str">
        <f>IF(E16="","",E16)</f>
        <v>Vyplň údaj</v>
      </c>
      <c r="G136" s="37"/>
      <c r="H136" s="37"/>
      <c r="I136" s="134" t="s">
        <v>32</v>
      </c>
      <c r="J136" s="34" t="str">
        <f>E22</f>
        <v>Ing. Juraj Havett</v>
      </c>
      <c r="K136" s="37"/>
      <c r="L136" s="41"/>
    </row>
    <row r="137" s="1" customFormat="1" ht="10.32" customHeight="1">
      <c r="B137" s="36"/>
      <c r="C137" s="37"/>
      <c r="D137" s="37"/>
      <c r="E137" s="37"/>
      <c r="F137" s="37"/>
      <c r="G137" s="37"/>
      <c r="H137" s="37"/>
      <c r="I137" s="131"/>
      <c r="J137" s="37"/>
      <c r="K137" s="37"/>
      <c r="L137" s="41"/>
    </row>
    <row r="138" s="10" customFormat="1" ht="29.28" customHeight="1">
      <c r="B138" s="188"/>
      <c r="C138" s="189" t="s">
        <v>116</v>
      </c>
      <c r="D138" s="190" t="s">
        <v>60</v>
      </c>
      <c r="E138" s="190" t="s">
        <v>56</v>
      </c>
      <c r="F138" s="190" t="s">
        <v>57</v>
      </c>
      <c r="G138" s="190" t="s">
        <v>117</v>
      </c>
      <c r="H138" s="190" t="s">
        <v>118</v>
      </c>
      <c r="I138" s="191" t="s">
        <v>119</v>
      </c>
      <c r="J138" s="192" t="s">
        <v>85</v>
      </c>
      <c r="K138" s="193" t="s">
        <v>120</v>
      </c>
      <c r="L138" s="194"/>
      <c r="M138" s="93" t="s">
        <v>1</v>
      </c>
      <c r="N138" s="94" t="s">
        <v>39</v>
      </c>
      <c r="O138" s="94" t="s">
        <v>121</v>
      </c>
      <c r="P138" s="94" t="s">
        <v>122</v>
      </c>
      <c r="Q138" s="94" t="s">
        <v>123</v>
      </c>
      <c r="R138" s="94" t="s">
        <v>124</v>
      </c>
      <c r="S138" s="94" t="s">
        <v>125</v>
      </c>
      <c r="T138" s="95" t="s">
        <v>126</v>
      </c>
    </row>
    <row r="139" s="1" customFormat="1" ht="22.8" customHeight="1">
      <c r="B139" s="36"/>
      <c r="C139" s="100" t="s">
        <v>86</v>
      </c>
      <c r="D139" s="37"/>
      <c r="E139" s="37"/>
      <c r="F139" s="37"/>
      <c r="G139" s="37"/>
      <c r="H139" s="37"/>
      <c r="I139" s="131"/>
      <c r="J139" s="195">
        <f>BK139</f>
        <v>0</v>
      </c>
      <c r="K139" s="37"/>
      <c r="L139" s="41"/>
      <c r="M139" s="96"/>
      <c r="N139" s="97"/>
      <c r="O139" s="97"/>
      <c r="P139" s="196">
        <f>P140+P313+P457</f>
        <v>0</v>
      </c>
      <c r="Q139" s="97"/>
      <c r="R139" s="196">
        <f>R140+R313+R457</f>
        <v>54.343908570000004</v>
      </c>
      <c r="S139" s="97"/>
      <c r="T139" s="197">
        <f>T140+T313+T457</f>
        <v>11.840404</v>
      </c>
      <c r="AT139" s="15" t="s">
        <v>74</v>
      </c>
      <c r="AU139" s="15" t="s">
        <v>87</v>
      </c>
      <c r="BK139" s="198">
        <f>BK140+BK313+BK457</f>
        <v>0</v>
      </c>
    </row>
    <row r="140" s="11" customFormat="1" ht="25.92" customHeight="1">
      <c r="B140" s="199"/>
      <c r="C140" s="200"/>
      <c r="D140" s="201" t="s">
        <v>74</v>
      </c>
      <c r="E140" s="202" t="s">
        <v>127</v>
      </c>
      <c r="F140" s="202" t="s">
        <v>128</v>
      </c>
      <c r="G140" s="200"/>
      <c r="H140" s="200"/>
      <c r="I140" s="203"/>
      <c r="J140" s="204">
        <f>BK140</f>
        <v>0</v>
      </c>
      <c r="K140" s="200"/>
      <c r="L140" s="205"/>
      <c r="M140" s="206"/>
      <c r="N140" s="207"/>
      <c r="O140" s="207"/>
      <c r="P140" s="208">
        <f>P141+P166+P182+P199+P209+P218+P243+P282+P311</f>
        <v>0</v>
      </c>
      <c r="Q140" s="207"/>
      <c r="R140" s="208">
        <f>R141+R166+R182+R199+R209+R218+R243+R282+R311</f>
        <v>53.050207480000005</v>
      </c>
      <c r="S140" s="207"/>
      <c r="T140" s="209">
        <f>T141+T166+T182+T199+T209+T218+T243+T282+T311</f>
        <v>11.840404</v>
      </c>
      <c r="AR140" s="210" t="s">
        <v>80</v>
      </c>
      <c r="AT140" s="211" t="s">
        <v>74</v>
      </c>
      <c r="AU140" s="211" t="s">
        <v>75</v>
      </c>
      <c r="AY140" s="210" t="s">
        <v>129</v>
      </c>
      <c r="BK140" s="212">
        <f>BK141+BK166+BK182+BK199+BK209+BK218+BK243+BK282+BK311</f>
        <v>0</v>
      </c>
    </row>
    <row r="141" s="11" customFormat="1" ht="22.8" customHeight="1">
      <c r="B141" s="199"/>
      <c r="C141" s="200"/>
      <c r="D141" s="201" t="s">
        <v>74</v>
      </c>
      <c r="E141" s="213" t="s">
        <v>80</v>
      </c>
      <c r="F141" s="213" t="s">
        <v>130</v>
      </c>
      <c r="G141" s="200"/>
      <c r="H141" s="200"/>
      <c r="I141" s="203"/>
      <c r="J141" s="214">
        <f>BK141</f>
        <v>0</v>
      </c>
      <c r="K141" s="200"/>
      <c r="L141" s="205"/>
      <c r="M141" s="206"/>
      <c r="N141" s="207"/>
      <c r="O141" s="207"/>
      <c r="P141" s="208">
        <f>SUM(P142:P165)</f>
        <v>0</v>
      </c>
      <c r="Q141" s="207"/>
      <c r="R141" s="208">
        <f>SUM(R142:R165)</f>
        <v>1.8999999999999999</v>
      </c>
      <c r="S141" s="207"/>
      <c r="T141" s="209">
        <f>SUM(T142:T165)</f>
        <v>0</v>
      </c>
      <c r="AR141" s="210" t="s">
        <v>80</v>
      </c>
      <c r="AT141" s="211" t="s">
        <v>74</v>
      </c>
      <c r="AU141" s="211" t="s">
        <v>80</v>
      </c>
      <c r="AY141" s="210" t="s">
        <v>129</v>
      </c>
      <c r="BK141" s="212">
        <f>SUM(BK142:BK165)</f>
        <v>0</v>
      </c>
    </row>
    <row r="142" s="1" customFormat="1" ht="16.5" customHeight="1">
      <c r="B142" s="36"/>
      <c r="C142" s="215" t="s">
        <v>80</v>
      </c>
      <c r="D142" s="215" t="s">
        <v>131</v>
      </c>
      <c r="E142" s="216" t="s">
        <v>132</v>
      </c>
      <c r="F142" s="217" t="s">
        <v>133</v>
      </c>
      <c r="G142" s="218" t="s">
        <v>134</v>
      </c>
      <c r="H142" s="219">
        <v>11.858000000000001</v>
      </c>
      <c r="I142" s="220"/>
      <c r="J142" s="219">
        <f>ROUND(I142*H142,3)</f>
        <v>0</v>
      </c>
      <c r="K142" s="217" t="s">
        <v>135</v>
      </c>
      <c r="L142" s="41"/>
      <c r="M142" s="221" t="s">
        <v>1</v>
      </c>
      <c r="N142" s="222" t="s">
        <v>41</v>
      </c>
      <c r="O142" s="84"/>
      <c r="P142" s="223">
        <f>O142*H142</f>
        <v>0</v>
      </c>
      <c r="Q142" s="223">
        <v>0</v>
      </c>
      <c r="R142" s="223">
        <f>Q142*H142</f>
        <v>0</v>
      </c>
      <c r="S142" s="223">
        <v>0</v>
      </c>
      <c r="T142" s="224">
        <f>S142*H142</f>
        <v>0</v>
      </c>
      <c r="AR142" s="225" t="s">
        <v>136</v>
      </c>
      <c r="AT142" s="225" t="s">
        <v>131</v>
      </c>
      <c r="AU142" s="225" t="s">
        <v>137</v>
      </c>
      <c r="AY142" s="15" t="s">
        <v>129</v>
      </c>
      <c r="BE142" s="226">
        <f>IF(N142="základná",J142,0)</f>
        <v>0</v>
      </c>
      <c r="BF142" s="226">
        <f>IF(N142="znížená",J142,0)</f>
        <v>0</v>
      </c>
      <c r="BG142" s="226">
        <f>IF(N142="zákl. prenesená",J142,0)</f>
        <v>0</v>
      </c>
      <c r="BH142" s="226">
        <f>IF(N142="zníž. prenesená",J142,0)</f>
        <v>0</v>
      </c>
      <c r="BI142" s="226">
        <f>IF(N142="nulová",J142,0)</f>
        <v>0</v>
      </c>
      <c r="BJ142" s="15" t="s">
        <v>137</v>
      </c>
      <c r="BK142" s="227">
        <f>ROUND(I142*H142,3)</f>
        <v>0</v>
      </c>
      <c r="BL142" s="15" t="s">
        <v>136</v>
      </c>
      <c r="BM142" s="225" t="s">
        <v>138</v>
      </c>
    </row>
    <row r="143" s="12" customFormat="1">
      <c r="B143" s="228"/>
      <c r="C143" s="229"/>
      <c r="D143" s="230" t="s">
        <v>139</v>
      </c>
      <c r="E143" s="231" t="s">
        <v>1</v>
      </c>
      <c r="F143" s="232" t="s">
        <v>140</v>
      </c>
      <c r="G143" s="229"/>
      <c r="H143" s="233">
        <v>2.5920000000000001</v>
      </c>
      <c r="I143" s="234"/>
      <c r="J143" s="229"/>
      <c r="K143" s="229"/>
      <c r="L143" s="235"/>
      <c r="M143" s="236"/>
      <c r="N143" s="237"/>
      <c r="O143" s="237"/>
      <c r="P143" s="237"/>
      <c r="Q143" s="237"/>
      <c r="R143" s="237"/>
      <c r="S143" s="237"/>
      <c r="T143" s="238"/>
      <c r="AT143" s="239" t="s">
        <v>139</v>
      </c>
      <c r="AU143" s="239" t="s">
        <v>137</v>
      </c>
      <c r="AV143" s="12" t="s">
        <v>137</v>
      </c>
      <c r="AW143" s="12" t="s">
        <v>30</v>
      </c>
      <c r="AX143" s="12" t="s">
        <v>75</v>
      </c>
      <c r="AY143" s="239" t="s">
        <v>129</v>
      </c>
    </row>
    <row r="144" s="12" customFormat="1">
      <c r="B144" s="228"/>
      <c r="C144" s="229"/>
      <c r="D144" s="230" t="s">
        <v>139</v>
      </c>
      <c r="E144" s="231" t="s">
        <v>1</v>
      </c>
      <c r="F144" s="232" t="s">
        <v>141</v>
      </c>
      <c r="G144" s="229"/>
      <c r="H144" s="233">
        <v>0.89600000000000002</v>
      </c>
      <c r="I144" s="234"/>
      <c r="J144" s="229"/>
      <c r="K144" s="229"/>
      <c r="L144" s="235"/>
      <c r="M144" s="236"/>
      <c r="N144" s="237"/>
      <c r="O144" s="237"/>
      <c r="P144" s="237"/>
      <c r="Q144" s="237"/>
      <c r="R144" s="237"/>
      <c r="S144" s="237"/>
      <c r="T144" s="238"/>
      <c r="AT144" s="239" t="s">
        <v>139</v>
      </c>
      <c r="AU144" s="239" t="s">
        <v>137</v>
      </c>
      <c r="AV144" s="12" t="s">
        <v>137</v>
      </c>
      <c r="AW144" s="12" t="s">
        <v>30</v>
      </c>
      <c r="AX144" s="12" t="s">
        <v>75</v>
      </c>
      <c r="AY144" s="239" t="s">
        <v>129</v>
      </c>
    </row>
    <row r="145" s="12" customFormat="1">
      <c r="B145" s="228"/>
      <c r="C145" s="229"/>
      <c r="D145" s="230" t="s">
        <v>139</v>
      </c>
      <c r="E145" s="231" t="s">
        <v>1</v>
      </c>
      <c r="F145" s="232" t="s">
        <v>142</v>
      </c>
      <c r="G145" s="229"/>
      <c r="H145" s="233">
        <v>4.3200000000000003</v>
      </c>
      <c r="I145" s="234"/>
      <c r="J145" s="229"/>
      <c r="K145" s="229"/>
      <c r="L145" s="235"/>
      <c r="M145" s="236"/>
      <c r="N145" s="237"/>
      <c r="O145" s="237"/>
      <c r="P145" s="237"/>
      <c r="Q145" s="237"/>
      <c r="R145" s="237"/>
      <c r="S145" s="237"/>
      <c r="T145" s="238"/>
      <c r="AT145" s="239" t="s">
        <v>139</v>
      </c>
      <c r="AU145" s="239" t="s">
        <v>137</v>
      </c>
      <c r="AV145" s="12" t="s">
        <v>137</v>
      </c>
      <c r="AW145" s="12" t="s">
        <v>30</v>
      </c>
      <c r="AX145" s="12" t="s">
        <v>75</v>
      </c>
      <c r="AY145" s="239" t="s">
        <v>129</v>
      </c>
    </row>
    <row r="146" s="12" customFormat="1">
      <c r="B146" s="228"/>
      <c r="C146" s="229"/>
      <c r="D146" s="230" t="s">
        <v>139</v>
      </c>
      <c r="E146" s="231" t="s">
        <v>1</v>
      </c>
      <c r="F146" s="232" t="s">
        <v>143</v>
      </c>
      <c r="G146" s="229"/>
      <c r="H146" s="233">
        <v>4.0499999999999998</v>
      </c>
      <c r="I146" s="234"/>
      <c r="J146" s="229"/>
      <c r="K146" s="229"/>
      <c r="L146" s="235"/>
      <c r="M146" s="236"/>
      <c r="N146" s="237"/>
      <c r="O146" s="237"/>
      <c r="P146" s="237"/>
      <c r="Q146" s="237"/>
      <c r="R146" s="237"/>
      <c r="S146" s="237"/>
      <c r="T146" s="238"/>
      <c r="AT146" s="239" t="s">
        <v>139</v>
      </c>
      <c r="AU146" s="239" t="s">
        <v>137</v>
      </c>
      <c r="AV146" s="12" t="s">
        <v>137</v>
      </c>
      <c r="AW146" s="12" t="s">
        <v>30</v>
      </c>
      <c r="AX146" s="12" t="s">
        <v>75</v>
      </c>
      <c r="AY146" s="239" t="s">
        <v>129</v>
      </c>
    </row>
    <row r="147" s="13" customFormat="1">
      <c r="B147" s="240"/>
      <c r="C147" s="241"/>
      <c r="D147" s="230" t="s">
        <v>139</v>
      </c>
      <c r="E147" s="242" t="s">
        <v>1</v>
      </c>
      <c r="F147" s="243" t="s">
        <v>144</v>
      </c>
      <c r="G147" s="241"/>
      <c r="H147" s="244">
        <v>11.858000000000001</v>
      </c>
      <c r="I147" s="245"/>
      <c r="J147" s="241"/>
      <c r="K147" s="241"/>
      <c r="L147" s="246"/>
      <c r="M147" s="247"/>
      <c r="N147" s="248"/>
      <c r="O147" s="248"/>
      <c r="P147" s="248"/>
      <c r="Q147" s="248"/>
      <c r="R147" s="248"/>
      <c r="S147" s="248"/>
      <c r="T147" s="249"/>
      <c r="AT147" s="250" t="s">
        <v>139</v>
      </c>
      <c r="AU147" s="250" t="s">
        <v>137</v>
      </c>
      <c r="AV147" s="13" t="s">
        <v>136</v>
      </c>
      <c r="AW147" s="13" t="s">
        <v>30</v>
      </c>
      <c r="AX147" s="13" t="s">
        <v>80</v>
      </c>
      <c r="AY147" s="250" t="s">
        <v>129</v>
      </c>
    </row>
    <row r="148" s="1" customFormat="1" ht="16.5" customHeight="1">
      <c r="B148" s="36"/>
      <c r="C148" s="215" t="s">
        <v>137</v>
      </c>
      <c r="D148" s="215" t="s">
        <v>131</v>
      </c>
      <c r="E148" s="216" t="s">
        <v>145</v>
      </c>
      <c r="F148" s="217" t="s">
        <v>146</v>
      </c>
      <c r="G148" s="218" t="s">
        <v>134</v>
      </c>
      <c r="H148" s="219">
        <v>27.359999999999999</v>
      </c>
      <c r="I148" s="220"/>
      <c r="J148" s="219">
        <f>ROUND(I148*H148,3)</f>
        <v>0</v>
      </c>
      <c r="K148" s="217" t="s">
        <v>1</v>
      </c>
      <c r="L148" s="41"/>
      <c r="M148" s="221" t="s">
        <v>1</v>
      </c>
      <c r="N148" s="222" t="s">
        <v>41</v>
      </c>
      <c r="O148" s="84"/>
      <c r="P148" s="223">
        <f>O148*H148</f>
        <v>0</v>
      </c>
      <c r="Q148" s="223">
        <v>0</v>
      </c>
      <c r="R148" s="223">
        <f>Q148*H148</f>
        <v>0</v>
      </c>
      <c r="S148" s="223">
        <v>0</v>
      </c>
      <c r="T148" s="224">
        <f>S148*H148</f>
        <v>0</v>
      </c>
      <c r="AR148" s="225" t="s">
        <v>136</v>
      </c>
      <c r="AT148" s="225" t="s">
        <v>131</v>
      </c>
      <c r="AU148" s="225" t="s">
        <v>137</v>
      </c>
      <c r="AY148" s="15" t="s">
        <v>129</v>
      </c>
      <c r="BE148" s="226">
        <f>IF(N148="základná",J148,0)</f>
        <v>0</v>
      </c>
      <c r="BF148" s="226">
        <f>IF(N148="znížená",J148,0)</f>
        <v>0</v>
      </c>
      <c r="BG148" s="226">
        <f>IF(N148="zákl. prenesená",J148,0)</f>
        <v>0</v>
      </c>
      <c r="BH148" s="226">
        <f>IF(N148="zníž. prenesená",J148,0)</f>
        <v>0</v>
      </c>
      <c r="BI148" s="226">
        <f>IF(N148="nulová",J148,0)</f>
        <v>0</v>
      </c>
      <c r="BJ148" s="15" t="s">
        <v>137</v>
      </c>
      <c r="BK148" s="227">
        <f>ROUND(I148*H148,3)</f>
        <v>0</v>
      </c>
      <c r="BL148" s="15" t="s">
        <v>136</v>
      </c>
      <c r="BM148" s="225" t="s">
        <v>147</v>
      </c>
    </row>
    <row r="149" s="12" customFormat="1">
      <c r="B149" s="228"/>
      <c r="C149" s="229"/>
      <c r="D149" s="230" t="s">
        <v>139</v>
      </c>
      <c r="E149" s="231" t="s">
        <v>1</v>
      </c>
      <c r="F149" s="232" t="s">
        <v>148</v>
      </c>
      <c r="G149" s="229"/>
      <c r="H149" s="233">
        <v>27.359999999999999</v>
      </c>
      <c r="I149" s="234"/>
      <c r="J149" s="229"/>
      <c r="K149" s="229"/>
      <c r="L149" s="235"/>
      <c r="M149" s="236"/>
      <c r="N149" s="237"/>
      <c r="O149" s="237"/>
      <c r="P149" s="237"/>
      <c r="Q149" s="237"/>
      <c r="R149" s="237"/>
      <c r="S149" s="237"/>
      <c r="T149" s="238"/>
      <c r="AT149" s="239" t="s">
        <v>139</v>
      </c>
      <c r="AU149" s="239" t="s">
        <v>137</v>
      </c>
      <c r="AV149" s="12" t="s">
        <v>137</v>
      </c>
      <c r="AW149" s="12" t="s">
        <v>30</v>
      </c>
      <c r="AX149" s="12" t="s">
        <v>80</v>
      </c>
      <c r="AY149" s="239" t="s">
        <v>129</v>
      </c>
    </row>
    <row r="150" s="1" customFormat="1" ht="24" customHeight="1">
      <c r="B150" s="36"/>
      <c r="C150" s="215" t="s">
        <v>149</v>
      </c>
      <c r="D150" s="215" t="s">
        <v>131</v>
      </c>
      <c r="E150" s="216" t="s">
        <v>150</v>
      </c>
      <c r="F150" s="217" t="s">
        <v>151</v>
      </c>
      <c r="G150" s="218" t="s">
        <v>134</v>
      </c>
      <c r="H150" s="219">
        <v>2.7120000000000002</v>
      </c>
      <c r="I150" s="220"/>
      <c r="J150" s="219">
        <f>ROUND(I150*H150,3)</f>
        <v>0</v>
      </c>
      <c r="K150" s="217" t="s">
        <v>135</v>
      </c>
      <c r="L150" s="41"/>
      <c r="M150" s="221" t="s">
        <v>1</v>
      </c>
      <c r="N150" s="222" t="s">
        <v>41</v>
      </c>
      <c r="O150" s="84"/>
      <c r="P150" s="223">
        <f>O150*H150</f>
        <v>0</v>
      </c>
      <c r="Q150" s="223">
        <v>0</v>
      </c>
      <c r="R150" s="223">
        <f>Q150*H150</f>
        <v>0</v>
      </c>
      <c r="S150" s="223">
        <v>0</v>
      </c>
      <c r="T150" s="224">
        <f>S150*H150</f>
        <v>0</v>
      </c>
      <c r="AR150" s="225" t="s">
        <v>136</v>
      </c>
      <c r="AT150" s="225" t="s">
        <v>131</v>
      </c>
      <c r="AU150" s="225" t="s">
        <v>137</v>
      </c>
      <c r="AY150" s="15" t="s">
        <v>129</v>
      </c>
      <c r="BE150" s="226">
        <f>IF(N150="základná",J150,0)</f>
        <v>0</v>
      </c>
      <c r="BF150" s="226">
        <f>IF(N150="znížená",J150,0)</f>
        <v>0</v>
      </c>
      <c r="BG150" s="226">
        <f>IF(N150="zákl. prenesená",J150,0)</f>
        <v>0</v>
      </c>
      <c r="BH150" s="226">
        <f>IF(N150="zníž. prenesená",J150,0)</f>
        <v>0</v>
      </c>
      <c r="BI150" s="226">
        <f>IF(N150="nulová",J150,0)</f>
        <v>0</v>
      </c>
      <c r="BJ150" s="15" t="s">
        <v>137</v>
      </c>
      <c r="BK150" s="227">
        <f>ROUND(I150*H150,3)</f>
        <v>0</v>
      </c>
      <c r="BL150" s="15" t="s">
        <v>136</v>
      </c>
      <c r="BM150" s="225" t="s">
        <v>152</v>
      </c>
    </row>
    <row r="151" s="12" customFormat="1">
      <c r="B151" s="228"/>
      <c r="C151" s="229"/>
      <c r="D151" s="230" t="s">
        <v>139</v>
      </c>
      <c r="E151" s="231" t="s">
        <v>1</v>
      </c>
      <c r="F151" s="232" t="s">
        <v>153</v>
      </c>
      <c r="G151" s="229"/>
      <c r="H151" s="233">
        <v>2.7120000000000002</v>
      </c>
      <c r="I151" s="234"/>
      <c r="J151" s="229"/>
      <c r="K151" s="229"/>
      <c r="L151" s="235"/>
      <c r="M151" s="236"/>
      <c r="N151" s="237"/>
      <c r="O151" s="237"/>
      <c r="P151" s="237"/>
      <c r="Q151" s="237"/>
      <c r="R151" s="237"/>
      <c r="S151" s="237"/>
      <c r="T151" s="238"/>
      <c r="AT151" s="239" t="s">
        <v>139</v>
      </c>
      <c r="AU151" s="239" t="s">
        <v>137</v>
      </c>
      <c r="AV151" s="12" t="s">
        <v>137</v>
      </c>
      <c r="AW151" s="12" t="s">
        <v>30</v>
      </c>
      <c r="AX151" s="12" t="s">
        <v>80</v>
      </c>
      <c r="AY151" s="239" t="s">
        <v>129</v>
      </c>
    </row>
    <row r="152" s="1" customFormat="1" ht="36" customHeight="1">
      <c r="B152" s="36"/>
      <c r="C152" s="215" t="s">
        <v>136</v>
      </c>
      <c r="D152" s="215" t="s">
        <v>131</v>
      </c>
      <c r="E152" s="216" t="s">
        <v>154</v>
      </c>
      <c r="F152" s="217" t="s">
        <v>155</v>
      </c>
      <c r="G152" s="218" t="s">
        <v>134</v>
      </c>
      <c r="H152" s="219">
        <v>16.702000000000002</v>
      </c>
      <c r="I152" s="220"/>
      <c r="J152" s="219">
        <f>ROUND(I152*H152,3)</f>
        <v>0</v>
      </c>
      <c r="K152" s="217" t="s">
        <v>135</v>
      </c>
      <c r="L152" s="41"/>
      <c r="M152" s="221" t="s">
        <v>1</v>
      </c>
      <c r="N152" s="222" t="s">
        <v>41</v>
      </c>
      <c r="O152" s="84"/>
      <c r="P152" s="223">
        <f>O152*H152</f>
        <v>0</v>
      </c>
      <c r="Q152" s="223">
        <v>0</v>
      </c>
      <c r="R152" s="223">
        <f>Q152*H152</f>
        <v>0</v>
      </c>
      <c r="S152" s="223">
        <v>0</v>
      </c>
      <c r="T152" s="224">
        <f>S152*H152</f>
        <v>0</v>
      </c>
      <c r="AR152" s="225" t="s">
        <v>136</v>
      </c>
      <c r="AT152" s="225" t="s">
        <v>131</v>
      </c>
      <c r="AU152" s="225" t="s">
        <v>137</v>
      </c>
      <c r="AY152" s="15" t="s">
        <v>129</v>
      </c>
      <c r="BE152" s="226">
        <f>IF(N152="základná",J152,0)</f>
        <v>0</v>
      </c>
      <c r="BF152" s="226">
        <f>IF(N152="znížená",J152,0)</f>
        <v>0</v>
      </c>
      <c r="BG152" s="226">
        <f>IF(N152="zákl. prenesená",J152,0)</f>
        <v>0</v>
      </c>
      <c r="BH152" s="226">
        <f>IF(N152="zníž. prenesená",J152,0)</f>
        <v>0</v>
      </c>
      <c r="BI152" s="226">
        <f>IF(N152="nulová",J152,0)</f>
        <v>0</v>
      </c>
      <c r="BJ152" s="15" t="s">
        <v>137</v>
      </c>
      <c r="BK152" s="227">
        <f>ROUND(I152*H152,3)</f>
        <v>0</v>
      </c>
      <c r="BL152" s="15" t="s">
        <v>136</v>
      </c>
      <c r="BM152" s="225" t="s">
        <v>156</v>
      </c>
    </row>
    <row r="153" s="12" customFormat="1">
      <c r="B153" s="228"/>
      <c r="C153" s="229"/>
      <c r="D153" s="230" t="s">
        <v>139</v>
      </c>
      <c r="E153" s="231" t="s">
        <v>1</v>
      </c>
      <c r="F153" s="232" t="s">
        <v>157</v>
      </c>
      <c r="G153" s="229"/>
      <c r="H153" s="233">
        <v>16.702000000000002</v>
      </c>
      <c r="I153" s="234"/>
      <c r="J153" s="229"/>
      <c r="K153" s="229"/>
      <c r="L153" s="235"/>
      <c r="M153" s="236"/>
      <c r="N153" s="237"/>
      <c r="O153" s="237"/>
      <c r="P153" s="237"/>
      <c r="Q153" s="237"/>
      <c r="R153" s="237"/>
      <c r="S153" s="237"/>
      <c r="T153" s="238"/>
      <c r="AT153" s="239" t="s">
        <v>139</v>
      </c>
      <c r="AU153" s="239" t="s">
        <v>137</v>
      </c>
      <c r="AV153" s="12" t="s">
        <v>137</v>
      </c>
      <c r="AW153" s="12" t="s">
        <v>30</v>
      </c>
      <c r="AX153" s="12" t="s">
        <v>80</v>
      </c>
      <c r="AY153" s="239" t="s">
        <v>129</v>
      </c>
    </row>
    <row r="154" s="1" customFormat="1" ht="16.5" customHeight="1">
      <c r="B154" s="36"/>
      <c r="C154" s="215" t="s">
        <v>158</v>
      </c>
      <c r="D154" s="215" t="s">
        <v>131</v>
      </c>
      <c r="E154" s="216" t="s">
        <v>159</v>
      </c>
      <c r="F154" s="217" t="s">
        <v>160</v>
      </c>
      <c r="G154" s="218" t="s">
        <v>134</v>
      </c>
      <c r="H154" s="219">
        <v>16.702000000000002</v>
      </c>
      <c r="I154" s="220"/>
      <c r="J154" s="219">
        <f>ROUND(I154*H154,3)</f>
        <v>0</v>
      </c>
      <c r="K154" s="217" t="s">
        <v>135</v>
      </c>
      <c r="L154" s="41"/>
      <c r="M154" s="221" t="s">
        <v>1</v>
      </c>
      <c r="N154" s="222" t="s">
        <v>41</v>
      </c>
      <c r="O154" s="84"/>
      <c r="P154" s="223">
        <f>O154*H154</f>
        <v>0</v>
      </c>
      <c r="Q154" s="223">
        <v>0</v>
      </c>
      <c r="R154" s="223">
        <f>Q154*H154</f>
        <v>0</v>
      </c>
      <c r="S154" s="223">
        <v>0</v>
      </c>
      <c r="T154" s="224">
        <f>S154*H154</f>
        <v>0</v>
      </c>
      <c r="AR154" s="225" t="s">
        <v>136</v>
      </c>
      <c r="AT154" s="225" t="s">
        <v>131</v>
      </c>
      <c r="AU154" s="225" t="s">
        <v>137</v>
      </c>
      <c r="AY154" s="15" t="s">
        <v>129</v>
      </c>
      <c r="BE154" s="226">
        <f>IF(N154="základná",J154,0)</f>
        <v>0</v>
      </c>
      <c r="BF154" s="226">
        <f>IF(N154="znížená",J154,0)</f>
        <v>0</v>
      </c>
      <c r="BG154" s="226">
        <f>IF(N154="zákl. prenesená",J154,0)</f>
        <v>0</v>
      </c>
      <c r="BH154" s="226">
        <f>IF(N154="zníž. prenesená",J154,0)</f>
        <v>0</v>
      </c>
      <c r="BI154" s="226">
        <f>IF(N154="nulová",J154,0)</f>
        <v>0</v>
      </c>
      <c r="BJ154" s="15" t="s">
        <v>137</v>
      </c>
      <c r="BK154" s="227">
        <f>ROUND(I154*H154,3)</f>
        <v>0</v>
      </c>
      <c r="BL154" s="15" t="s">
        <v>136</v>
      </c>
      <c r="BM154" s="225" t="s">
        <v>161</v>
      </c>
    </row>
    <row r="155" s="1" customFormat="1" ht="24" customHeight="1">
      <c r="B155" s="36"/>
      <c r="C155" s="215" t="s">
        <v>162</v>
      </c>
      <c r="D155" s="215" t="s">
        <v>131</v>
      </c>
      <c r="E155" s="216" t="s">
        <v>163</v>
      </c>
      <c r="F155" s="217" t="s">
        <v>164</v>
      </c>
      <c r="G155" s="218" t="s">
        <v>134</v>
      </c>
      <c r="H155" s="219">
        <v>25.228000000000002</v>
      </c>
      <c r="I155" s="220"/>
      <c r="J155" s="219">
        <f>ROUND(I155*H155,3)</f>
        <v>0</v>
      </c>
      <c r="K155" s="217" t="s">
        <v>135</v>
      </c>
      <c r="L155" s="41"/>
      <c r="M155" s="221" t="s">
        <v>1</v>
      </c>
      <c r="N155" s="222" t="s">
        <v>41</v>
      </c>
      <c r="O155" s="84"/>
      <c r="P155" s="223">
        <f>O155*H155</f>
        <v>0</v>
      </c>
      <c r="Q155" s="223">
        <v>0</v>
      </c>
      <c r="R155" s="223">
        <f>Q155*H155</f>
        <v>0</v>
      </c>
      <c r="S155" s="223">
        <v>0</v>
      </c>
      <c r="T155" s="224">
        <f>S155*H155</f>
        <v>0</v>
      </c>
      <c r="AR155" s="225" t="s">
        <v>136</v>
      </c>
      <c r="AT155" s="225" t="s">
        <v>131</v>
      </c>
      <c r="AU155" s="225" t="s">
        <v>137</v>
      </c>
      <c r="AY155" s="15" t="s">
        <v>129</v>
      </c>
      <c r="BE155" s="226">
        <f>IF(N155="základná",J155,0)</f>
        <v>0</v>
      </c>
      <c r="BF155" s="226">
        <f>IF(N155="znížená",J155,0)</f>
        <v>0</v>
      </c>
      <c r="BG155" s="226">
        <f>IF(N155="zákl. prenesená",J155,0)</f>
        <v>0</v>
      </c>
      <c r="BH155" s="226">
        <f>IF(N155="zníž. prenesená",J155,0)</f>
        <v>0</v>
      </c>
      <c r="BI155" s="226">
        <f>IF(N155="nulová",J155,0)</f>
        <v>0</v>
      </c>
      <c r="BJ155" s="15" t="s">
        <v>137</v>
      </c>
      <c r="BK155" s="227">
        <f>ROUND(I155*H155,3)</f>
        <v>0</v>
      </c>
      <c r="BL155" s="15" t="s">
        <v>136</v>
      </c>
      <c r="BM155" s="225" t="s">
        <v>165</v>
      </c>
    </row>
    <row r="156" s="12" customFormat="1">
      <c r="B156" s="228"/>
      <c r="C156" s="229"/>
      <c r="D156" s="230" t="s">
        <v>139</v>
      </c>
      <c r="E156" s="231" t="s">
        <v>1</v>
      </c>
      <c r="F156" s="232" t="s">
        <v>166</v>
      </c>
      <c r="G156" s="229"/>
      <c r="H156" s="233">
        <v>1.952</v>
      </c>
      <c r="I156" s="234"/>
      <c r="J156" s="229"/>
      <c r="K156" s="229"/>
      <c r="L156" s="235"/>
      <c r="M156" s="236"/>
      <c r="N156" s="237"/>
      <c r="O156" s="237"/>
      <c r="P156" s="237"/>
      <c r="Q156" s="237"/>
      <c r="R156" s="237"/>
      <c r="S156" s="237"/>
      <c r="T156" s="238"/>
      <c r="AT156" s="239" t="s">
        <v>139</v>
      </c>
      <c r="AU156" s="239" t="s">
        <v>137</v>
      </c>
      <c r="AV156" s="12" t="s">
        <v>137</v>
      </c>
      <c r="AW156" s="12" t="s">
        <v>30</v>
      </c>
      <c r="AX156" s="12" t="s">
        <v>75</v>
      </c>
      <c r="AY156" s="239" t="s">
        <v>129</v>
      </c>
    </row>
    <row r="157" s="12" customFormat="1">
      <c r="B157" s="228"/>
      <c r="C157" s="229"/>
      <c r="D157" s="230" t="s">
        <v>139</v>
      </c>
      <c r="E157" s="231" t="s">
        <v>1</v>
      </c>
      <c r="F157" s="232" t="s">
        <v>167</v>
      </c>
      <c r="G157" s="229"/>
      <c r="H157" s="233">
        <v>0.73599999999999999</v>
      </c>
      <c r="I157" s="234"/>
      <c r="J157" s="229"/>
      <c r="K157" s="229"/>
      <c r="L157" s="235"/>
      <c r="M157" s="236"/>
      <c r="N157" s="237"/>
      <c r="O157" s="237"/>
      <c r="P157" s="237"/>
      <c r="Q157" s="237"/>
      <c r="R157" s="237"/>
      <c r="S157" s="237"/>
      <c r="T157" s="238"/>
      <c r="AT157" s="239" t="s">
        <v>139</v>
      </c>
      <c r="AU157" s="239" t="s">
        <v>137</v>
      </c>
      <c r="AV157" s="12" t="s">
        <v>137</v>
      </c>
      <c r="AW157" s="12" t="s">
        <v>30</v>
      </c>
      <c r="AX157" s="12" t="s">
        <v>75</v>
      </c>
      <c r="AY157" s="239" t="s">
        <v>129</v>
      </c>
    </row>
    <row r="158" s="12" customFormat="1">
      <c r="B158" s="228"/>
      <c r="C158" s="229"/>
      <c r="D158" s="230" t="s">
        <v>139</v>
      </c>
      <c r="E158" s="231" t="s">
        <v>1</v>
      </c>
      <c r="F158" s="232" t="s">
        <v>168</v>
      </c>
      <c r="G158" s="229"/>
      <c r="H158" s="233">
        <v>2.3759999999999999</v>
      </c>
      <c r="I158" s="234"/>
      <c r="J158" s="229"/>
      <c r="K158" s="229"/>
      <c r="L158" s="235"/>
      <c r="M158" s="236"/>
      <c r="N158" s="237"/>
      <c r="O158" s="237"/>
      <c r="P158" s="237"/>
      <c r="Q158" s="237"/>
      <c r="R158" s="237"/>
      <c r="S158" s="237"/>
      <c r="T158" s="238"/>
      <c r="AT158" s="239" t="s">
        <v>139</v>
      </c>
      <c r="AU158" s="239" t="s">
        <v>137</v>
      </c>
      <c r="AV158" s="12" t="s">
        <v>137</v>
      </c>
      <c r="AW158" s="12" t="s">
        <v>30</v>
      </c>
      <c r="AX158" s="12" t="s">
        <v>75</v>
      </c>
      <c r="AY158" s="239" t="s">
        <v>129</v>
      </c>
    </row>
    <row r="159" s="12" customFormat="1">
      <c r="B159" s="228"/>
      <c r="C159" s="229"/>
      <c r="D159" s="230" t="s">
        <v>139</v>
      </c>
      <c r="E159" s="231" t="s">
        <v>1</v>
      </c>
      <c r="F159" s="232" t="s">
        <v>143</v>
      </c>
      <c r="G159" s="229"/>
      <c r="H159" s="233">
        <v>4.0499999999999998</v>
      </c>
      <c r="I159" s="234"/>
      <c r="J159" s="229"/>
      <c r="K159" s="229"/>
      <c r="L159" s="235"/>
      <c r="M159" s="236"/>
      <c r="N159" s="237"/>
      <c r="O159" s="237"/>
      <c r="P159" s="237"/>
      <c r="Q159" s="237"/>
      <c r="R159" s="237"/>
      <c r="S159" s="237"/>
      <c r="T159" s="238"/>
      <c r="AT159" s="239" t="s">
        <v>139</v>
      </c>
      <c r="AU159" s="239" t="s">
        <v>137</v>
      </c>
      <c r="AV159" s="12" t="s">
        <v>137</v>
      </c>
      <c r="AW159" s="12" t="s">
        <v>30</v>
      </c>
      <c r="AX159" s="12" t="s">
        <v>75</v>
      </c>
      <c r="AY159" s="239" t="s">
        <v>129</v>
      </c>
    </row>
    <row r="160" s="12" customFormat="1">
      <c r="B160" s="228"/>
      <c r="C160" s="229"/>
      <c r="D160" s="230" t="s">
        <v>139</v>
      </c>
      <c r="E160" s="231" t="s">
        <v>1</v>
      </c>
      <c r="F160" s="232" t="s">
        <v>148</v>
      </c>
      <c r="G160" s="229"/>
      <c r="H160" s="233">
        <v>27.359999999999999</v>
      </c>
      <c r="I160" s="234"/>
      <c r="J160" s="229"/>
      <c r="K160" s="229"/>
      <c r="L160" s="235"/>
      <c r="M160" s="236"/>
      <c r="N160" s="237"/>
      <c r="O160" s="237"/>
      <c r="P160" s="237"/>
      <c r="Q160" s="237"/>
      <c r="R160" s="237"/>
      <c r="S160" s="237"/>
      <c r="T160" s="238"/>
      <c r="AT160" s="239" t="s">
        <v>139</v>
      </c>
      <c r="AU160" s="239" t="s">
        <v>137</v>
      </c>
      <c r="AV160" s="12" t="s">
        <v>137</v>
      </c>
      <c r="AW160" s="12" t="s">
        <v>30</v>
      </c>
      <c r="AX160" s="12" t="s">
        <v>75</v>
      </c>
      <c r="AY160" s="239" t="s">
        <v>129</v>
      </c>
    </row>
    <row r="161" s="12" customFormat="1">
      <c r="B161" s="228"/>
      <c r="C161" s="229"/>
      <c r="D161" s="230" t="s">
        <v>139</v>
      </c>
      <c r="E161" s="231" t="s">
        <v>1</v>
      </c>
      <c r="F161" s="232" t="s">
        <v>169</v>
      </c>
      <c r="G161" s="229"/>
      <c r="H161" s="233">
        <v>-11.246</v>
      </c>
      <c r="I161" s="234"/>
      <c r="J161" s="229"/>
      <c r="K161" s="229"/>
      <c r="L161" s="235"/>
      <c r="M161" s="236"/>
      <c r="N161" s="237"/>
      <c r="O161" s="237"/>
      <c r="P161" s="237"/>
      <c r="Q161" s="237"/>
      <c r="R161" s="237"/>
      <c r="S161" s="237"/>
      <c r="T161" s="238"/>
      <c r="AT161" s="239" t="s">
        <v>139</v>
      </c>
      <c r="AU161" s="239" t="s">
        <v>137</v>
      </c>
      <c r="AV161" s="12" t="s">
        <v>137</v>
      </c>
      <c r="AW161" s="12" t="s">
        <v>30</v>
      </c>
      <c r="AX161" s="12" t="s">
        <v>75</v>
      </c>
      <c r="AY161" s="239" t="s">
        <v>129</v>
      </c>
    </row>
    <row r="162" s="13" customFormat="1">
      <c r="B162" s="240"/>
      <c r="C162" s="241"/>
      <c r="D162" s="230" t="s">
        <v>139</v>
      </c>
      <c r="E162" s="242" t="s">
        <v>1</v>
      </c>
      <c r="F162" s="243" t="s">
        <v>144</v>
      </c>
      <c r="G162" s="241"/>
      <c r="H162" s="244">
        <v>25.228000000000002</v>
      </c>
      <c r="I162" s="245"/>
      <c r="J162" s="241"/>
      <c r="K162" s="241"/>
      <c r="L162" s="246"/>
      <c r="M162" s="247"/>
      <c r="N162" s="248"/>
      <c r="O162" s="248"/>
      <c r="P162" s="248"/>
      <c r="Q162" s="248"/>
      <c r="R162" s="248"/>
      <c r="S162" s="248"/>
      <c r="T162" s="249"/>
      <c r="AT162" s="250" t="s">
        <v>139</v>
      </c>
      <c r="AU162" s="250" t="s">
        <v>137</v>
      </c>
      <c r="AV162" s="13" t="s">
        <v>136</v>
      </c>
      <c r="AW162" s="13" t="s">
        <v>30</v>
      </c>
      <c r="AX162" s="13" t="s">
        <v>80</v>
      </c>
      <c r="AY162" s="250" t="s">
        <v>129</v>
      </c>
    </row>
    <row r="163" s="1" customFormat="1" ht="16.5" customHeight="1">
      <c r="B163" s="36"/>
      <c r="C163" s="215" t="s">
        <v>170</v>
      </c>
      <c r="D163" s="215" t="s">
        <v>131</v>
      </c>
      <c r="E163" s="216" t="s">
        <v>171</v>
      </c>
      <c r="F163" s="217" t="s">
        <v>172</v>
      </c>
      <c r="G163" s="218" t="s">
        <v>134</v>
      </c>
      <c r="H163" s="219">
        <v>1</v>
      </c>
      <c r="I163" s="220"/>
      <c r="J163" s="219">
        <f>ROUND(I163*H163,3)</f>
        <v>0</v>
      </c>
      <c r="K163" s="217" t="s">
        <v>135</v>
      </c>
      <c r="L163" s="41"/>
      <c r="M163" s="221" t="s">
        <v>1</v>
      </c>
      <c r="N163" s="222" t="s">
        <v>41</v>
      </c>
      <c r="O163" s="84"/>
      <c r="P163" s="223">
        <f>O163*H163</f>
        <v>0</v>
      </c>
      <c r="Q163" s="223">
        <v>0</v>
      </c>
      <c r="R163" s="223">
        <f>Q163*H163</f>
        <v>0</v>
      </c>
      <c r="S163" s="223">
        <v>0</v>
      </c>
      <c r="T163" s="224">
        <f>S163*H163</f>
        <v>0</v>
      </c>
      <c r="AR163" s="225" t="s">
        <v>136</v>
      </c>
      <c r="AT163" s="225" t="s">
        <v>131</v>
      </c>
      <c r="AU163" s="225" t="s">
        <v>137</v>
      </c>
      <c r="AY163" s="15" t="s">
        <v>129</v>
      </c>
      <c r="BE163" s="226">
        <f>IF(N163="základná",J163,0)</f>
        <v>0</v>
      </c>
      <c r="BF163" s="226">
        <f>IF(N163="znížená",J163,0)</f>
        <v>0</v>
      </c>
      <c r="BG163" s="226">
        <f>IF(N163="zákl. prenesená",J163,0)</f>
        <v>0</v>
      </c>
      <c r="BH163" s="226">
        <f>IF(N163="zníž. prenesená",J163,0)</f>
        <v>0</v>
      </c>
      <c r="BI163" s="226">
        <f>IF(N163="nulová",J163,0)</f>
        <v>0</v>
      </c>
      <c r="BJ163" s="15" t="s">
        <v>137</v>
      </c>
      <c r="BK163" s="227">
        <f>ROUND(I163*H163,3)</f>
        <v>0</v>
      </c>
      <c r="BL163" s="15" t="s">
        <v>136</v>
      </c>
      <c r="BM163" s="225" t="s">
        <v>173</v>
      </c>
    </row>
    <row r="164" s="1" customFormat="1" ht="16.5" customHeight="1">
      <c r="B164" s="36"/>
      <c r="C164" s="251" t="s">
        <v>174</v>
      </c>
      <c r="D164" s="251" t="s">
        <v>175</v>
      </c>
      <c r="E164" s="252" t="s">
        <v>176</v>
      </c>
      <c r="F164" s="253" t="s">
        <v>177</v>
      </c>
      <c r="G164" s="254" t="s">
        <v>178</v>
      </c>
      <c r="H164" s="255">
        <v>1.8999999999999999</v>
      </c>
      <c r="I164" s="256"/>
      <c r="J164" s="255">
        <f>ROUND(I164*H164,3)</f>
        <v>0</v>
      </c>
      <c r="K164" s="253" t="s">
        <v>135</v>
      </c>
      <c r="L164" s="257"/>
      <c r="M164" s="258" t="s">
        <v>1</v>
      </c>
      <c r="N164" s="259" t="s">
        <v>41</v>
      </c>
      <c r="O164" s="84"/>
      <c r="P164" s="223">
        <f>O164*H164</f>
        <v>0</v>
      </c>
      <c r="Q164" s="223">
        <v>1</v>
      </c>
      <c r="R164" s="223">
        <f>Q164*H164</f>
        <v>1.8999999999999999</v>
      </c>
      <c r="S164" s="223">
        <v>0</v>
      </c>
      <c r="T164" s="224">
        <f>S164*H164</f>
        <v>0</v>
      </c>
      <c r="AR164" s="225" t="s">
        <v>174</v>
      </c>
      <c r="AT164" s="225" t="s">
        <v>175</v>
      </c>
      <c r="AU164" s="225" t="s">
        <v>137</v>
      </c>
      <c r="AY164" s="15" t="s">
        <v>129</v>
      </c>
      <c r="BE164" s="226">
        <f>IF(N164="základná",J164,0)</f>
        <v>0</v>
      </c>
      <c r="BF164" s="226">
        <f>IF(N164="znížená",J164,0)</f>
        <v>0</v>
      </c>
      <c r="BG164" s="226">
        <f>IF(N164="zákl. prenesená",J164,0)</f>
        <v>0</v>
      </c>
      <c r="BH164" s="226">
        <f>IF(N164="zníž. prenesená",J164,0)</f>
        <v>0</v>
      </c>
      <c r="BI164" s="226">
        <f>IF(N164="nulová",J164,0)</f>
        <v>0</v>
      </c>
      <c r="BJ164" s="15" t="s">
        <v>137</v>
      </c>
      <c r="BK164" s="227">
        <f>ROUND(I164*H164,3)</f>
        <v>0</v>
      </c>
      <c r="BL164" s="15" t="s">
        <v>136</v>
      </c>
      <c r="BM164" s="225" t="s">
        <v>179</v>
      </c>
    </row>
    <row r="165" s="12" customFormat="1">
      <c r="B165" s="228"/>
      <c r="C165" s="229"/>
      <c r="D165" s="230" t="s">
        <v>139</v>
      </c>
      <c r="E165" s="229"/>
      <c r="F165" s="232" t="s">
        <v>180</v>
      </c>
      <c r="G165" s="229"/>
      <c r="H165" s="233">
        <v>1.8999999999999999</v>
      </c>
      <c r="I165" s="234"/>
      <c r="J165" s="229"/>
      <c r="K165" s="229"/>
      <c r="L165" s="235"/>
      <c r="M165" s="236"/>
      <c r="N165" s="237"/>
      <c r="O165" s="237"/>
      <c r="P165" s="237"/>
      <c r="Q165" s="237"/>
      <c r="R165" s="237"/>
      <c r="S165" s="237"/>
      <c r="T165" s="238"/>
      <c r="AT165" s="239" t="s">
        <v>139</v>
      </c>
      <c r="AU165" s="239" t="s">
        <v>137</v>
      </c>
      <c r="AV165" s="12" t="s">
        <v>137</v>
      </c>
      <c r="AW165" s="12" t="s">
        <v>4</v>
      </c>
      <c r="AX165" s="12" t="s">
        <v>80</v>
      </c>
      <c r="AY165" s="239" t="s">
        <v>129</v>
      </c>
    </row>
    <row r="166" s="11" customFormat="1" ht="22.8" customHeight="1">
      <c r="B166" s="199"/>
      <c r="C166" s="200"/>
      <c r="D166" s="201" t="s">
        <v>74</v>
      </c>
      <c r="E166" s="213" t="s">
        <v>137</v>
      </c>
      <c r="F166" s="213" t="s">
        <v>181</v>
      </c>
      <c r="G166" s="200"/>
      <c r="H166" s="200"/>
      <c r="I166" s="203"/>
      <c r="J166" s="214">
        <f>BK166</f>
        <v>0</v>
      </c>
      <c r="K166" s="200"/>
      <c r="L166" s="205"/>
      <c r="M166" s="206"/>
      <c r="N166" s="207"/>
      <c r="O166" s="207"/>
      <c r="P166" s="208">
        <f>SUM(P167:P181)</f>
        <v>0</v>
      </c>
      <c r="Q166" s="207"/>
      <c r="R166" s="208">
        <f>SUM(R167:R181)</f>
        <v>14.171832039999998</v>
      </c>
      <c r="S166" s="207"/>
      <c r="T166" s="209">
        <f>SUM(T167:T181)</f>
        <v>0</v>
      </c>
      <c r="AR166" s="210" t="s">
        <v>80</v>
      </c>
      <c r="AT166" s="211" t="s">
        <v>74</v>
      </c>
      <c r="AU166" s="211" t="s">
        <v>80</v>
      </c>
      <c r="AY166" s="210" t="s">
        <v>129</v>
      </c>
      <c r="BK166" s="212">
        <f>SUM(BK167:BK181)</f>
        <v>0</v>
      </c>
    </row>
    <row r="167" s="1" customFormat="1" ht="24" customHeight="1">
      <c r="B167" s="36"/>
      <c r="C167" s="215" t="s">
        <v>182</v>
      </c>
      <c r="D167" s="215" t="s">
        <v>131</v>
      </c>
      <c r="E167" s="216" t="s">
        <v>183</v>
      </c>
      <c r="F167" s="217" t="s">
        <v>184</v>
      </c>
      <c r="G167" s="218" t="s">
        <v>134</v>
      </c>
      <c r="H167" s="219">
        <v>2.3330000000000002</v>
      </c>
      <c r="I167" s="220"/>
      <c r="J167" s="219">
        <f>ROUND(I167*H167,3)</f>
        <v>0</v>
      </c>
      <c r="K167" s="217" t="s">
        <v>135</v>
      </c>
      <c r="L167" s="41"/>
      <c r="M167" s="221" t="s">
        <v>1</v>
      </c>
      <c r="N167" s="222" t="s">
        <v>41</v>
      </c>
      <c r="O167" s="84"/>
      <c r="P167" s="223">
        <f>O167*H167</f>
        <v>0</v>
      </c>
      <c r="Q167" s="223">
        <v>2.0699999999999998</v>
      </c>
      <c r="R167" s="223">
        <f>Q167*H167</f>
        <v>4.8293100000000004</v>
      </c>
      <c r="S167" s="223">
        <v>0</v>
      </c>
      <c r="T167" s="224">
        <f>S167*H167</f>
        <v>0</v>
      </c>
      <c r="AR167" s="225" t="s">
        <v>136</v>
      </c>
      <c r="AT167" s="225" t="s">
        <v>131</v>
      </c>
      <c r="AU167" s="225" t="s">
        <v>137</v>
      </c>
      <c r="AY167" s="15" t="s">
        <v>129</v>
      </c>
      <c r="BE167" s="226">
        <f>IF(N167="základná",J167,0)</f>
        <v>0</v>
      </c>
      <c r="BF167" s="226">
        <f>IF(N167="znížená",J167,0)</f>
        <v>0</v>
      </c>
      <c r="BG167" s="226">
        <f>IF(N167="zákl. prenesená",J167,0)</f>
        <v>0</v>
      </c>
      <c r="BH167" s="226">
        <f>IF(N167="zníž. prenesená",J167,0)</f>
        <v>0</v>
      </c>
      <c r="BI167" s="226">
        <f>IF(N167="nulová",J167,0)</f>
        <v>0</v>
      </c>
      <c r="BJ167" s="15" t="s">
        <v>137</v>
      </c>
      <c r="BK167" s="227">
        <f>ROUND(I167*H167,3)</f>
        <v>0</v>
      </c>
      <c r="BL167" s="15" t="s">
        <v>136</v>
      </c>
      <c r="BM167" s="225" t="s">
        <v>185</v>
      </c>
    </row>
    <row r="168" s="12" customFormat="1">
      <c r="B168" s="228"/>
      <c r="C168" s="229"/>
      <c r="D168" s="230" t="s">
        <v>139</v>
      </c>
      <c r="E168" s="231" t="s">
        <v>1</v>
      </c>
      <c r="F168" s="232" t="s">
        <v>186</v>
      </c>
      <c r="G168" s="229"/>
      <c r="H168" s="233">
        <v>2.3330000000000002</v>
      </c>
      <c r="I168" s="234"/>
      <c r="J168" s="229"/>
      <c r="K168" s="229"/>
      <c r="L168" s="235"/>
      <c r="M168" s="236"/>
      <c r="N168" s="237"/>
      <c r="O168" s="237"/>
      <c r="P168" s="237"/>
      <c r="Q168" s="237"/>
      <c r="R168" s="237"/>
      <c r="S168" s="237"/>
      <c r="T168" s="238"/>
      <c r="AT168" s="239" t="s">
        <v>139</v>
      </c>
      <c r="AU168" s="239" t="s">
        <v>137</v>
      </c>
      <c r="AV168" s="12" t="s">
        <v>137</v>
      </c>
      <c r="AW168" s="12" t="s">
        <v>30</v>
      </c>
      <c r="AX168" s="12" t="s">
        <v>80</v>
      </c>
      <c r="AY168" s="239" t="s">
        <v>129</v>
      </c>
    </row>
    <row r="169" s="1" customFormat="1" ht="24" customHeight="1">
      <c r="B169" s="36"/>
      <c r="C169" s="215" t="s">
        <v>187</v>
      </c>
      <c r="D169" s="215" t="s">
        <v>131</v>
      </c>
      <c r="E169" s="216" t="s">
        <v>188</v>
      </c>
      <c r="F169" s="217" t="s">
        <v>189</v>
      </c>
      <c r="G169" s="218" t="s">
        <v>134</v>
      </c>
      <c r="H169" s="219">
        <v>0.80100000000000005</v>
      </c>
      <c r="I169" s="220"/>
      <c r="J169" s="219">
        <f>ROUND(I169*H169,3)</f>
        <v>0</v>
      </c>
      <c r="K169" s="217" t="s">
        <v>135</v>
      </c>
      <c r="L169" s="41"/>
      <c r="M169" s="221" t="s">
        <v>1</v>
      </c>
      <c r="N169" s="222" t="s">
        <v>41</v>
      </c>
      <c r="O169" s="84"/>
      <c r="P169" s="223">
        <f>O169*H169</f>
        <v>0</v>
      </c>
      <c r="Q169" s="223">
        <v>2.2151299999999998</v>
      </c>
      <c r="R169" s="223">
        <f>Q169*H169</f>
        <v>1.7743191299999999</v>
      </c>
      <c r="S169" s="223">
        <v>0</v>
      </c>
      <c r="T169" s="224">
        <f>S169*H169</f>
        <v>0</v>
      </c>
      <c r="AR169" s="225" t="s">
        <v>136</v>
      </c>
      <c r="AT169" s="225" t="s">
        <v>131</v>
      </c>
      <c r="AU169" s="225" t="s">
        <v>137</v>
      </c>
      <c r="AY169" s="15" t="s">
        <v>129</v>
      </c>
      <c r="BE169" s="226">
        <f>IF(N169="základná",J169,0)</f>
        <v>0</v>
      </c>
      <c r="BF169" s="226">
        <f>IF(N169="znížená",J169,0)</f>
        <v>0</v>
      </c>
      <c r="BG169" s="226">
        <f>IF(N169="zákl. prenesená",J169,0)</f>
        <v>0</v>
      </c>
      <c r="BH169" s="226">
        <f>IF(N169="zníž. prenesená",J169,0)</f>
        <v>0</v>
      </c>
      <c r="BI169" s="226">
        <f>IF(N169="nulová",J169,0)</f>
        <v>0</v>
      </c>
      <c r="BJ169" s="15" t="s">
        <v>137</v>
      </c>
      <c r="BK169" s="227">
        <f>ROUND(I169*H169,3)</f>
        <v>0</v>
      </c>
      <c r="BL169" s="15" t="s">
        <v>136</v>
      </c>
      <c r="BM169" s="225" t="s">
        <v>190</v>
      </c>
    </row>
    <row r="170" s="12" customFormat="1">
      <c r="B170" s="228"/>
      <c r="C170" s="229"/>
      <c r="D170" s="230" t="s">
        <v>139</v>
      </c>
      <c r="E170" s="231" t="s">
        <v>1</v>
      </c>
      <c r="F170" s="232" t="s">
        <v>191</v>
      </c>
      <c r="G170" s="229"/>
      <c r="H170" s="233">
        <v>0.80100000000000005</v>
      </c>
      <c r="I170" s="234"/>
      <c r="J170" s="229"/>
      <c r="K170" s="229"/>
      <c r="L170" s="235"/>
      <c r="M170" s="236"/>
      <c r="N170" s="237"/>
      <c r="O170" s="237"/>
      <c r="P170" s="237"/>
      <c r="Q170" s="237"/>
      <c r="R170" s="237"/>
      <c r="S170" s="237"/>
      <c r="T170" s="238"/>
      <c r="AT170" s="239" t="s">
        <v>139</v>
      </c>
      <c r="AU170" s="239" t="s">
        <v>137</v>
      </c>
      <c r="AV170" s="12" t="s">
        <v>137</v>
      </c>
      <c r="AW170" s="12" t="s">
        <v>30</v>
      </c>
      <c r="AX170" s="12" t="s">
        <v>80</v>
      </c>
      <c r="AY170" s="239" t="s">
        <v>129</v>
      </c>
    </row>
    <row r="171" s="1" customFormat="1" ht="24" customHeight="1">
      <c r="B171" s="36"/>
      <c r="C171" s="215" t="s">
        <v>192</v>
      </c>
      <c r="D171" s="215" t="s">
        <v>131</v>
      </c>
      <c r="E171" s="216" t="s">
        <v>193</v>
      </c>
      <c r="F171" s="217" t="s">
        <v>194</v>
      </c>
      <c r="G171" s="218" t="s">
        <v>195</v>
      </c>
      <c r="H171" s="219">
        <v>1.1779999999999999</v>
      </c>
      <c r="I171" s="220"/>
      <c r="J171" s="219">
        <f>ROUND(I171*H171,3)</f>
        <v>0</v>
      </c>
      <c r="K171" s="217" t="s">
        <v>135</v>
      </c>
      <c r="L171" s="41"/>
      <c r="M171" s="221" t="s">
        <v>1</v>
      </c>
      <c r="N171" s="222" t="s">
        <v>41</v>
      </c>
      <c r="O171" s="84"/>
      <c r="P171" s="223">
        <f>O171*H171</f>
        <v>0</v>
      </c>
      <c r="Q171" s="223">
        <v>0.0040699999999999998</v>
      </c>
      <c r="R171" s="223">
        <f>Q171*H171</f>
        <v>0.0047944599999999995</v>
      </c>
      <c r="S171" s="223">
        <v>0</v>
      </c>
      <c r="T171" s="224">
        <f>S171*H171</f>
        <v>0</v>
      </c>
      <c r="AR171" s="225" t="s">
        <v>136</v>
      </c>
      <c r="AT171" s="225" t="s">
        <v>131</v>
      </c>
      <c r="AU171" s="225" t="s">
        <v>137</v>
      </c>
      <c r="AY171" s="15" t="s">
        <v>129</v>
      </c>
      <c r="BE171" s="226">
        <f>IF(N171="základná",J171,0)</f>
        <v>0</v>
      </c>
      <c r="BF171" s="226">
        <f>IF(N171="znížená",J171,0)</f>
        <v>0</v>
      </c>
      <c r="BG171" s="226">
        <f>IF(N171="zákl. prenesená",J171,0)</f>
        <v>0</v>
      </c>
      <c r="BH171" s="226">
        <f>IF(N171="zníž. prenesená",J171,0)</f>
        <v>0</v>
      </c>
      <c r="BI171" s="226">
        <f>IF(N171="nulová",J171,0)</f>
        <v>0</v>
      </c>
      <c r="BJ171" s="15" t="s">
        <v>137</v>
      </c>
      <c r="BK171" s="227">
        <f>ROUND(I171*H171,3)</f>
        <v>0</v>
      </c>
      <c r="BL171" s="15" t="s">
        <v>136</v>
      </c>
      <c r="BM171" s="225" t="s">
        <v>196</v>
      </c>
    </row>
    <row r="172" s="12" customFormat="1">
      <c r="B172" s="228"/>
      <c r="C172" s="229"/>
      <c r="D172" s="230" t="s">
        <v>139</v>
      </c>
      <c r="E172" s="231" t="s">
        <v>1</v>
      </c>
      <c r="F172" s="232" t="s">
        <v>197</v>
      </c>
      <c r="G172" s="229"/>
      <c r="H172" s="233">
        <v>1.1779999999999999</v>
      </c>
      <c r="I172" s="234"/>
      <c r="J172" s="229"/>
      <c r="K172" s="229"/>
      <c r="L172" s="235"/>
      <c r="M172" s="236"/>
      <c r="N172" s="237"/>
      <c r="O172" s="237"/>
      <c r="P172" s="237"/>
      <c r="Q172" s="237"/>
      <c r="R172" s="237"/>
      <c r="S172" s="237"/>
      <c r="T172" s="238"/>
      <c r="AT172" s="239" t="s">
        <v>139</v>
      </c>
      <c r="AU172" s="239" t="s">
        <v>137</v>
      </c>
      <c r="AV172" s="12" t="s">
        <v>137</v>
      </c>
      <c r="AW172" s="12" t="s">
        <v>30</v>
      </c>
      <c r="AX172" s="12" t="s">
        <v>80</v>
      </c>
      <c r="AY172" s="239" t="s">
        <v>129</v>
      </c>
    </row>
    <row r="173" s="1" customFormat="1" ht="24" customHeight="1">
      <c r="B173" s="36"/>
      <c r="C173" s="215" t="s">
        <v>198</v>
      </c>
      <c r="D173" s="215" t="s">
        <v>131</v>
      </c>
      <c r="E173" s="216" t="s">
        <v>199</v>
      </c>
      <c r="F173" s="217" t="s">
        <v>200</v>
      </c>
      <c r="G173" s="218" t="s">
        <v>195</v>
      </c>
      <c r="H173" s="219">
        <v>1.1779999999999999</v>
      </c>
      <c r="I173" s="220"/>
      <c r="J173" s="219">
        <f>ROUND(I173*H173,3)</f>
        <v>0</v>
      </c>
      <c r="K173" s="217" t="s">
        <v>135</v>
      </c>
      <c r="L173" s="41"/>
      <c r="M173" s="221" t="s">
        <v>1</v>
      </c>
      <c r="N173" s="222" t="s">
        <v>41</v>
      </c>
      <c r="O173" s="84"/>
      <c r="P173" s="223">
        <f>O173*H173</f>
        <v>0</v>
      </c>
      <c r="Q173" s="223">
        <v>0</v>
      </c>
      <c r="R173" s="223">
        <f>Q173*H173</f>
        <v>0</v>
      </c>
      <c r="S173" s="223">
        <v>0</v>
      </c>
      <c r="T173" s="224">
        <f>S173*H173</f>
        <v>0</v>
      </c>
      <c r="AR173" s="225" t="s">
        <v>136</v>
      </c>
      <c r="AT173" s="225" t="s">
        <v>131</v>
      </c>
      <c r="AU173" s="225" t="s">
        <v>137</v>
      </c>
      <c r="AY173" s="15" t="s">
        <v>129</v>
      </c>
      <c r="BE173" s="226">
        <f>IF(N173="základná",J173,0)</f>
        <v>0</v>
      </c>
      <c r="BF173" s="226">
        <f>IF(N173="znížená",J173,0)</f>
        <v>0</v>
      </c>
      <c r="BG173" s="226">
        <f>IF(N173="zákl. prenesená",J173,0)</f>
        <v>0</v>
      </c>
      <c r="BH173" s="226">
        <f>IF(N173="zníž. prenesená",J173,0)</f>
        <v>0</v>
      </c>
      <c r="BI173" s="226">
        <f>IF(N173="nulová",J173,0)</f>
        <v>0</v>
      </c>
      <c r="BJ173" s="15" t="s">
        <v>137</v>
      </c>
      <c r="BK173" s="227">
        <f>ROUND(I173*H173,3)</f>
        <v>0</v>
      </c>
      <c r="BL173" s="15" t="s">
        <v>136</v>
      </c>
      <c r="BM173" s="225" t="s">
        <v>201</v>
      </c>
    </row>
    <row r="174" s="1" customFormat="1" ht="24" customHeight="1">
      <c r="B174" s="36"/>
      <c r="C174" s="215" t="s">
        <v>202</v>
      </c>
      <c r="D174" s="215" t="s">
        <v>131</v>
      </c>
      <c r="E174" s="216" t="s">
        <v>203</v>
      </c>
      <c r="F174" s="217" t="s">
        <v>204</v>
      </c>
      <c r="G174" s="218" t="s">
        <v>195</v>
      </c>
      <c r="H174" s="219">
        <v>5.3399999999999999</v>
      </c>
      <c r="I174" s="220"/>
      <c r="J174" s="219">
        <f>ROUND(I174*H174,3)</f>
        <v>0</v>
      </c>
      <c r="K174" s="217" t="s">
        <v>135</v>
      </c>
      <c r="L174" s="41"/>
      <c r="M174" s="221" t="s">
        <v>1</v>
      </c>
      <c r="N174" s="222" t="s">
        <v>41</v>
      </c>
      <c r="O174" s="84"/>
      <c r="P174" s="223">
        <f>O174*H174</f>
        <v>0</v>
      </c>
      <c r="Q174" s="223">
        <v>0.0062700000000000004</v>
      </c>
      <c r="R174" s="223">
        <f>Q174*H174</f>
        <v>0.033481799999999999</v>
      </c>
      <c r="S174" s="223">
        <v>0</v>
      </c>
      <c r="T174" s="224">
        <f>S174*H174</f>
        <v>0</v>
      </c>
      <c r="AR174" s="225" t="s">
        <v>136</v>
      </c>
      <c r="AT174" s="225" t="s">
        <v>131</v>
      </c>
      <c r="AU174" s="225" t="s">
        <v>137</v>
      </c>
      <c r="AY174" s="15" t="s">
        <v>129</v>
      </c>
      <c r="BE174" s="226">
        <f>IF(N174="základná",J174,0)</f>
        <v>0</v>
      </c>
      <c r="BF174" s="226">
        <f>IF(N174="znížená",J174,0)</f>
        <v>0</v>
      </c>
      <c r="BG174" s="226">
        <f>IF(N174="zákl. prenesená",J174,0)</f>
        <v>0</v>
      </c>
      <c r="BH174" s="226">
        <f>IF(N174="zníž. prenesená",J174,0)</f>
        <v>0</v>
      </c>
      <c r="BI174" s="226">
        <f>IF(N174="nulová",J174,0)</f>
        <v>0</v>
      </c>
      <c r="BJ174" s="15" t="s">
        <v>137</v>
      </c>
      <c r="BK174" s="227">
        <f>ROUND(I174*H174,3)</f>
        <v>0</v>
      </c>
      <c r="BL174" s="15" t="s">
        <v>136</v>
      </c>
      <c r="BM174" s="225" t="s">
        <v>205</v>
      </c>
    </row>
    <row r="175" s="12" customFormat="1">
      <c r="B175" s="228"/>
      <c r="C175" s="229"/>
      <c r="D175" s="230" t="s">
        <v>139</v>
      </c>
      <c r="E175" s="231" t="s">
        <v>1</v>
      </c>
      <c r="F175" s="232" t="s">
        <v>206</v>
      </c>
      <c r="G175" s="229"/>
      <c r="H175" s="233">
        <v>5.3399999999999999</v>
      </c>
      <c r="I175" s="234"/>
      <c r="J175" s="229"/>
      <c r="K175" s="229"/>
      <c r="L175" s="235"/>
      <c r="M175" s="236"/>
      <c r="N175" s="237"/>
      <c r="O175" s="237"/>
      <c r="P175" s="237"/>
      <c r="Q175" s="237"/>
      <c r="R175" s="237"/>
      <c r="S175" s="237"/>
      <c r="T175" s="238"/>
      <c r="AT175" s="239" t="s">
        <v>139</v>
      </c>
      <c r="AU175" s="239" t="s">
        <v>137</v>
      </c>
      <c r="AV175" s="12" t="s">
        <v>137</v>
      </c>
      <c r="AW175" s="12" t="s">
        <v>30</v>
      </c>
      <c r="AX175" s="12" t="s">
        <v>80</v>
      </c>
      <c r="AY175" s="239" t="s">
        <v>129</v>
      </c>
    </row>
    <row r="176" s="1" customFormat="1" ht="24" customHeight="1">
      <c r="B176" s="36"/>
      <c r="C176" s="215" t="s">
        <v>207</v>
      </c>
      <c r="D176" s="215" t="s">
        <v>131</v>
      </c>
      <c r="E176" s="216" t="s">
        <v>208</v>
      </c>
      <c r="F176" s="217" t="s">
        <v>209</v>
      </c>
      <c r="G176" s="218" t="s">
        <v>134</v>
      </c>
      <c r="H176" s="219">
        <v>3.4350000000000001</v>
      </c>
      <c r="I176" s="220"/>
      <c r="J176" s="219">
        <f>ROUND(I176*H176,3)</f>
        <v>0</v>
      </c>
      <c r="K176" s="217" t="s">
        <v>135</v>
      </c>
      <c r="L176" s="41"/>
      <c r="M176" s="221" t="s">
        <v>1</v>
      </c>
      <c r="N176" s="222" t="s">
        <v>41</v>
      </c>
      <c r="O176" s="84"/>
      <c r="P176" s="223">
        <f>O176*H176</f>
        <v>0</v>
      </c>
      <c r="Q176" s="223">
        <v>2.16499</v>
      </c>
      <c r="R176" s="223">
        <f>Q176*H176</f>
        <v>7.43674065</v>
      </c>
      <c r="S176" s="223">
        <v>0</v>
      </c>
      <c r="T176" s="224">
        <f>S176*H176</f>
        <v>0</v>
      </c>
      <c r="AR176" s="225" t="s">
        <v>136</v>
      </c>
      <c r="AT176" s="225" t="s">
        <v>131</v>
      </c>
      <c r="AU176" s="225" t="s">
        <v>137</v>
      </c>
      <c r="AY176" s="15" t="s">
        <v>129</v>
      </c>
      <c r="BE176" s="226">
        <f>IF(N176="základná",J176,0)</f>
        <v>0</v>
      </c>
      <c r="BF176" s="226">
        <f>IF(N176="znížená",J176,0)</f>
        <v>0</v>
      </c>
      <c r="BG176" s="226">
        <f>IF(N176="zákl. prenesená",J176,0)</f>
        <v>0</v>
      </c>
      <c r="BH176" s="226">
        <f>IF(N176="zníž. prenesená",J176,0)</f>
        <v>0</v>
      </c>
      <c r="BI176" s="226">
        <f>IF(N176="nulová",J176,0)</f>
        <v>0</v>
      </c>
      <c r="BJ176" s="15" t="s">
        <v>137</v>
      </c>
      <c r="BK176" s="227">
        <f>ROUND(I176*H176,3)</f>
        <v>0</v>
      </c>
      <c r="BL176" s="15" t="s">
        <v>136</v>
      </c>
      <c r="BM176" s="225" t="s">
        <v>210</v>
      </c>
    </row>
    <row r="177" s="12" customFormat="1">
      <c r="B177" s="228"/>
      <c r="C177" s="229"/>
      <c r="D177" s="230" t="s">
        <v>139</v>
      </c>
      <c r="E177" s="231" t="s">
        <v>1</v>
      </c>
      <c r="F177" s="232" t="s">
        <v>211</v>
      </c>
      <c r="G177" s="229"/>
      <c r="H177" s="233">
        <v>3.4350000000000001</v>
      </c>
      <c r="I177" s="234"/>
      <c r="J177" s="229"/>
      <c r="K177" s="229"/>
      <c r="L177" s="235"/>
      <c r="M177" s="236"/>
      <c r="N177" s="237"/>
      <c r="O177" s="237"/>
      <c r="P177" s="237"/>
      <c r="Q177" s="237"/>
      <c r="R177" s="237"/>
      <c r="S177" s="237"/>
      <c r="T177" s="238"/>
      <c r="AT177" s="239" t="s">
        <v>139</v>
      </c>
      <c r="AU177" s="239" t="s">
        <v>137</v>
      </c>
      <c r="AV177" s="12" t="s">
        <v>137</v>
      </c>
      <c r="AW177" s="12" t="s">
        <v>30</v>
      </c>
      <c r="AX177" s="12" t="s">
        <v>80</v>
      </c>
      <c r="AY177" s="239" t="s">
        <v>129</v>
      </c>
    </row>
    <row r="178" s="1" customFormat="1" ht="24" customHeight="1">
      <c r="B178" s="36"/>
      <c r="C178" s="215" t="s">
        <v>212</v>
      </c>
      <c r="D178" s="215" t="s">
        <v>131</v>
      </c>
      <c r="E178" s="216" t="s">
        <v>213</v>
      </c>
      <c r="F178" s="217" t="s">
        <v>214</v>
      </c>
      <c r="G178" s="218" t="s">
        <v>178</v>
      </c>
      <c r="H178" s="219">
        <v>0.092999999999999999</v>
      </c>
      <c r="I178" s="220"/>
      <c r="J178" s="219">
        <f>ROUND(I178*H178,3)</f>
        <v>0</v>
      </c>
      <c r="K178" s="217" t="s">
        <v>135</v>
      </c>
      <c r="L178" s="41"/>
      <c r="M178" s="221" t="s">
        <v>1</v>
      </c>
      <c r="N178" s="222" t="s">
        <v>41</v>
      </c>
      <c r="O178" s="84"/>
      <c r="P178" s="223">
        <f>O178*H178</f>
        <v>0</v>
      </c>
      <c r="Q178" s="223">
        <v>1.002</v>
      </c>
      <c r="R178" s="223">
        <f>Q178*H178</f>
        <v>0.093186000000000005</v>
      </c>
      <c r="S178" s="223">
        <v>0</v>
      </c>
      <c r="T178" s="224">
        <f>S178*H178</f>
        <v>0</v>
      </c>
      <c r="AR178" s="225" t="s">
        <v>136</v>
      </c>
      <c r="AT178" s="225" t="s">
        <v>131</v>
      </c>
      <c r="AU178" s="225" t="s">
        <v>137</v>
      </c>
      <c r="AY178" s="15" t="s">
        <v>129</v>
      </c>
      <c r="BE178" s="226">
        <f>IF(N178="základná",J178,0)</f>
        <v>0</v>
      </c>
      <c r="BF178" s="226">
        <f>IF(N178="znížená",J178,0)</f>
        <v>0</v>
      </c>
      <c r="BG178" s="226">
        <f>IF(N178="zákl. prenesená",J178,0)</f>
        <v>0</v>
      </c>
      <c r="BH178" s="226">
        <f>IF(N178="zníž. prenesená",J178,0)</f>
        <v>0</v>
      </c>
      <c r="BI178" s="226">
        <f>IF(N178="nulová",J178,0)</f>
        <v>0</v>
      </c>
      <c r="BJ178" s="15" t="s">
        <v>137</v>
      </c>
      <c r="BK178" s="227">
        <f>ROUND(I178*H178,3)</f>
        <v>0</v>
      </c>
      <c r="BL178" s="15" t="s">
        <v>136</v>
      </c>
      <c r="BM178" s="225" t="s">
        <v>215</v>
      </c>
    </row>
    <row r="179" s="12" customFormat="1">
      <c r="B179" s="228"/>
      <c r="C179" s="229"/>
      <c r="D179" s="230" t="s">
        <v>139</v>
      </c>
      <c r="E179" s="231" t="s">
        <v>1</v>
      </c>
      <c r="F179" s="232" t="s">
        <v>216</v>
      </c>
      <c r="G179" s="229"/>
      <c r="H179" s="233">
        <v>0.064000000000000001</v>
      </c>
      <c r="I179" s="234"/>
      <c r="J179" s="229"/>
      <c r="K179" s="229"/>
      <c r="L179" s="235"/>
      <c r="M179" s="236"/>
      <c r="N179" s="237"/>
      <c r="O179" s="237"/>
      <c r="P179" s="237"/>
      <c r="Q179" s="237"/>
      <c r="R179" s="237"/>
      <c r="S179" s="237"/>
      <c r="T179" s="238"/>
      <c r="AT179" s="239" t="s">
        <v>139</v>
      </c>
      <c r="AU179" s="239" t="s">
        <v>137</v>
      </c>
      <c r="AV179" s="12" t="s">
        <v>137</v>
      </c>
      <c r="AW179" s="12" t="s">
        <v>30</v>
      </c>
      <c r="AX179" s="12" t="s">
        <v>75</v>
      </c>
      <c r="AY179" s="239" t="s">
        <v>129</v>
      </c>
    </row>
    <row r="180" s="12" customFormat="1">
      <c r="B180" s="228"/>
      <c r="C180" s="229"/>
      <c r="D180" s="230" t="s">
        <v>139</v>
      </c>
      <c r="E180" s="231" t="s">
        <v>1</v>
      </c>
      <c r="F180" s="232" t="s">
        <v>217</v>
      </c>
      <c r="G180" s="229"/>
      <c r="H180" s="233">
        <v>0.029000000000000001</v>
      </c>
      <c r="I180" s="234"/>
      <c r="J180" s="229"/>
      <c r="K180" s="229"/>
      <c r="L180" s="235"/>
      <c r="M180" s="236"/>
      <c r="N180" s="237"/>
      <c r="O180" s="237"/>
      <c r="P180" s="237"/>
      <c r="Q180" s="237"/>
      <c r="R180" s="237"/>
      <c r="S180" s="237"/>
      <c r="T180" s="238"/>
      <c r="AT180" s="239" t="s">
        <v>139</v>
      </c>
      <c r="AU180" s="239" t="s">
        <v>137</v>
      </c>
      <c r="AV180" s="12" t="s">
        <v>137</v>
      </c>
      <c r="AW180" s="12" t="s">
        <v>30</v>
      </c>
      <c r="AX180" s="12" t="s">
        <v>75</v>
      </c>
      <c r="AY180" s="239" t="s">
        <v>129</v>
      </c>
    </row>
    <row r="181" s="13" customFormat="1">
      <c r="B181" s="240"/>
      <c r="C181" s="241"/>
      <c r="D181" s="230" t="s">
        <v>139</v>
      </c>
      <c r="E181" s="242" t="s">
        <v>1</v>
      </c>
      <c r="F181" s="243" t="s">
        <v>144</v>
      </c>
      <c r="G181" s="241"/>
      <c r="H181" s="244">
        <v>0.092999999999999999</v>
      </c>
      <c r="I181" s="245"/>
      <c r="J181" s="241"/>
      <c r="K181" s="241"/>
      <c r="L181" s="246"/>
      <c r="M181" s="247"/>
      <c r="N181" s="248"/>
      <c r="O181" s="248"/>
      <c r="P181" s="248"/>
      <c r="Q181" s="248"/>
      <c r="R181" s="248"/>
      <c r="S181" s="248"/>
      <c r="T181" s="249"/>
      <c r="AT181" s="250" t="s">
        <v>139</v>
      </c>
      <c r="AU181" s="250" t="s">
        <v>137</v>
      </c>
      <c r="AV181" s="13" t="s">
        <v>136</v>
      </c>
      <c r="AW181" s="13" t="s">
        <v>30</v>
      </c>
      <c r="AX181" s="13" t="s">
        <v>80</v>
      </c>
      <c r="AY181" s="250" t="s">
        <v>129</v>
      </c>
    </row>
    <row r="182" s="11" customFormat="1" ht="22.8" customHeight="1">
      <c r="B182" s="199"/>
      <c r="C182" s="200"/>
      <c r="D182" s="201" t="s">
        <v>74</v>
      </c>
      <c r="E182" s="213" t="s">
        <v>149</v>
      </c>
      <c r="F182" s="213" t="s">
        <v>218</v>
      </c>
      <c r="G182" s="200"/>
      <c r="H182" s="200"/>
      <c r="I182" s="203"/>
      <c r="J182" s="214">
        <f>BK182</f>
        <v>0</v>
      </c>
      <c r="K182" s="200"/>
      <c r="L182" s="205"/>
      <c r="M182" s="206"/>
      <c r="N182" s="207"/>
      <c r="O182" s="207"/>
      <c r="P182" s="208">
        <f>SUM(P183:P198)</f>
        <v>0</v>
      </c>
      <c r="Q182" s="207"/>
      <c r="R182" s="208">
        <f>SUM(R183:R198)</f>
        <v>1.7898504599999998</v>
      </c>
      <c r="S182" s="207"/>
      <c r="T182" s="209">
        <f>SUM(T183:T198)</f>
        <v>0</v>
      </c>
      <c r="AR182" s="210" t="s">
        <v>80</v>
      </c>
      <c r="AT182" s="211" t="s">
        <v>74</v>
      </c>
      <c r="AU182" s="211" t="s">
        <v>80</v>
      </c>
      <c r="AY182" s="210" t="s">
        <v>129</v>
      </c>
      <c r="BK182" s="212">
        <f>SUM(BK183:BK198)</f>
        <v>0</v>
      </c>
    </row>
    <row r="183" s="1" customFormat="1" ht="24" customHeight="1">
      <c r="B183" s="36"/>
      <c r="C183" s="215" t="s">
        <v>219</v>
      </c>
      <c r="D183" s="215" t="s">
        <v>131</v>
      </c>
      <c r="E183" s="216" t="s">
        <v>220</v>
      </c>
      <c r="F183" s="217" t="s">
        <v>221</v>
      </c>
      <c r="G183" s="218" t="s">
        <v>222</v>
      </c>
      <c r="H183" s="219">
        <v>2</v>
      </c>
      <c r="I183" s="220"/>
      <c r="J183" s="219">
        <f>ROUND(I183*H183,3)</f>
        <v>0</v>
      </c>
      <c r="K183" s="217" t="s">
        <v>135</v>
      </c>
      <c r="L183" s="41"/>
      <c r="M183" s="221" t="s">
        <v>1</v>
      </c>
      <c r="N183" s="222" t="s">
        <v>41</v>
      </c>
      <c r="O183" s="84"/>
      <c r="P183" s="223">
        <f>O183*H183</f>
        <v>0</v>
      </c>
      <c r="Q183" s="223">
        <v>0.026579999999999999</v>
      </c>
      <c r="R183" s="223">
        <f>Q183*H183</f>
        <v>0.053159999999999999</v>
      </c>
      <c r="S183" s="223">
        <v>0</v>
      </c>
      <c r="T183" s="224">
        <f>S183*H183</f>
        <v>0</v>
      </c>
      <c r="AR183" s="225" t="s">
        <v>136</v>
      </c>
      <c r="AT183" s="225" t="s">
        <v>131</v>
      </c>
      <c r="AU183" s="225" t="s">
        <v>137</v>
      </c>
      <c r="AY183" s="15" t="s">
        <v>129</v>
      </c>
      <c r="BE183" s="226">
        <f>IF(N183="základná",J183,0)</f>
        <v>0</v>
      </c>
      <c r="BF183" s="226">
        <f>IF(N183="znížená",J183,0)</f>
        <v>0</v>
      </c>
      <c r="BG183" s="226">
        <f>IF(N183="zákl. prenesená",J183,0)</f>
        <v>0</v>
      </c>
      <c r="BH183" s="226">
        <f>IF(N183="zníž. prenesená",J183,0)</f>
        <v>0</v>
      </c>
      <c r="BI183" s="226">
        <f>IF(N183="nulová",J183,0)</f>
        <v>0</v>
      </c>
      <c r="BJ183" s="15" t="s">
        <v>137</v>
      </c>
      <c r="BK183" s="227">
        <f>ROUND(I183*H183,3)</f>
        <v>0</v>
      </c>
      <c r="BL183" s="15" t="s">
        <v>136</v>
      </c>
      <c r="BM183" s="225" t="s">
        <v>223</v>
      </c>
    </row>
    <row r="184" s="1" customFormat="1" ht="24" customHeight="1">
      <c r="B184" s="36"/>
      <c r="C184" s="215" t="s">
        <v>224</v>
      </c>
      <c r="D184" s="215" t="s">
        <v>131</v>
      </c>
      <c r="E184" s="216" t="s">
        <v>225</v>
      </c>
      <c r="F184" s="217" t="s">
        <v>226</v>
      </c>
      <c r="G184" s="218" t="s">
        <v>134</v>
      </c>
      <c r="H184" s="219">
        <v>0.153</v>
      </c>
      <c r="I184" s="220"/>
      <c r="J184" s="219">
        <f>ROUND(I184*H184,3)</f>
        <v>0</v>
      </c>
      <c r="K184" s="217" t="s">
        <v>135</v>
      </c>
      <c r="L184" s="41"/>
      <c r="M184" s="221" t="s">
        <v>1</v>
      </c>
      <c r="N184" s="222" t="s">
        <v>41</v>
      </c>
      <c r="O184" s="84"/>
      <c r="P184" s="223">
        <f>O184*H184</f>
        <v>0</v>
      </c>
      <c r="Q184" s="223">
        <v>1.72468</v>
      </c>
      <c r="R184" s="223">
        <f>Q184*H184</f>
        <v>0.26387603999999998</v>
      </c>
      <c r="S184" s="223">
        <v>0</v>
      </c>
      <c r="T184" s="224">
        <f>S184*H184</f>
        <v>0</v>
      </c>
      <c r="AR184" s="225" t="s">
        <v>136</v>
      </c>
      <c r="AT184" s="225" t="s">
        <v>131</v>
      </c>
      <c r="AU184" s="225" t="s">
        <v>137</v>
      </c>
      <c r="AY184" s="15" t="s">
        <v>129</v>
      </c>
      <c r="BE184" s="226">
        <f>IF(N184="základná",J184,0)</f>
        <v>0</v>
      </c>
      <c r="BF184" s="226">
        <f>IF(N184="znížená",J184,0)</f>
        <v>0</v>
      </c>
      <c r="BG184" s="226">
        <f>IF(N184="zákl. prenesená",J184,0)</f>
        <v>0</v>
      </c>
      <c r="BH184" s="226">
        <f>IF(N184="zníž. prenesená",J184,0)</f>
        <v>0</v>
      </c>
      <c r="BI184" s="226">
        <f>IF(N184="nulová",J184,0)</f>
        <v>0</v>
      </c>
      <c r="BJ184" s="15" t="s">
        <v>137</v>
      </c>
      <c r="BK184" s="227">
        <f>ROUND(I184*H184,3)</f>
        <v>0</v>
      </c>
      <c r="BL184" s="15" t="s">
        <v>136</v>
      </c>
      <c r="BM184" s="225" t="s">
        <v>227</v>
      </c>
    </row>
    <row r="185" s="12" customFormat="1">
      <c r="B185" s="228"/>
      <c r="C185" s="229"/>
      <c r="D185" s="230" t="s">
        <v>139</v>
      </c>
      <c r="E185" s="231" t="s">
        <v>1</v>
      </c>
      <c r="F185" s="232" t="s">
        <v>228</v>
      </c>
      <c r="G185" s="229"/>
      <c r="H185" s="233">
        <v>0.089999999999999997</v>
      </c>
      <c r="I185" s="234"/>
      <c r="J185" s="229"/>
      <c r="K185" s="229"/>
      <c r="L185" s="235"/>
      <c r="M185" s="236"/>
      <c r="N185" s="237"/>
      <c r="O185" s="237"/>
      <c r="P185" s="237"/>
      <c r="Q185" s="237"/>
      <c r="R185" s="237"/>
      <c r="S185" s="237"/>
      <c r="T185" s="238"/>
      <c r="AT185" s="239" t="s">
        <v>139</v>
      </c>
      <c r="AU185" s="239" t="s">
        <v>137</v>
      </c>
      <c r="AV185" s="12" t="s">
        <v>137</v>
      </c>
      <c r="AW185" s="12" t="s">
        <v>30</v>
      </c>
      <c r="AX185" s="12" t="s">
        <v>75</v>
      </c>
      <c r="AY185" s="239" t="s">
        <v>129</v>
      </c>
    </row>
    <row r="186" s="12" customFormat="1">
      <c r="B186" s="228"/>
      <c r="C186" s="229"/>
      <c r="D186" s="230" t="s">
        <v>139</v>
      </c>
      <c r="E186" s="231" t="s">
        <v>1</v>
      </c>
      <c r="F186" s="232" t="s">
        <v>229</v>
      </c>
      <c r="G186" s="229"/>
      <c r="H186" s="233">
        <v>0.063</v>
      </c>
      <c r="I186" s="234"/>
      <c r="J186" s="229"/>
      <c r="K186" s="229"/>
      <c r="L186" s="235"/>
      <c r="M186" s="236"/>
      <c r="N186" s="237"/>
      <c r="O186" s="237"/>
      <c r="P186" s="237"/>
      <c r="Q186" s="237"/>
      <c r="R186" s="237"/>
      <c r="S186" s="237"/>
      <c r="T186" s="238"/>
      <c r="AT186" s="239" t="s">
        <v>139</v>
      </c>
      <c r="AU186" s="239" t="s">
        <v>137</v>
      </c>
      <c r="AV186" s="12" t="s">
        <v>137</v>
      </c>
      <c r="AW186" s="12" t="s">
        <v>30</v>
      </c>
      <c r="AX186" s="12" t="s">
        <v>75</v>
      </c>
      <c r="AY186" s="239" t="s">
        <v>129</v>
      </c>
    </row>
    <row r="187" s="13" customFormat="1">
      <c r="B187" s="240"/>
      <c r="C187" s="241"/>
      <c r="D187" s="230" t="s">
        <v>139</v>
      </c>
      <c r="E187" s="242" t="s">
        <v>1</v>
      </c>
      <c r="F187" s="243" t="s">
        <v>144</v>
      </c>
      <c r="G187" s="241"/>
      <c r="H187" s="244">
        <v>0.153</v>
      </c>
      <c r="I187" s="245"/>
      <c r="J187" s="241"/>
      <c r="K187" s="241"/>
      <c r="L187" s="246"/>
      <c r="M187" s="247"/>
      <c r="N187" s="248"/>
      <c r="O187" s="248"/>
      <c r="P187" s="248"/>
      <c r="Q187" s="248"/>
      <c r="R187" s="248"/>
      <c r="S187" s="248"/>
      <c r="T187" s="249"/>
      <c r="AT187" s="250" t="s">
        <v>139</v>
      </c>
      <c r="AU187" s="250" t="s">
        <v>137</v>
      </c>
      <c r="AV187" s="13" t="s">
        <v>136</v>
      </c>
      <c r="AW187" s="13" t="s">
        <v>30</v>
      </c>
      <c r="AX187" s="13" t="s">
        <v>80</v>
      </c>
      <c r="AY187" s="250" t="s">
        <v>129</v>
      </c>
    </row>
    <row r="188" s="1" customFormat="1" ht="24" customHeight="1">
      <c r="B188" s="36"/>
      <c r="C188" s="215" t="s">
        <v>230</v>
      </c>
      <c r="D188" s="215" t="s">
        <v>131</v>
      </c>
      <c r="E188" s="216" t="s">
        <v>231</v>
      </c>
      <c r="F188" s="217" t="s">
        <v>232</v>
      </c>
      <c r="G188" s="218" t="s">
        <v>178</v>
      </c>
      <c r="H188" s="219">
        <v>0.074999999999999997</v>
      </c>
      <c r="I188" s="220"/>
      <c r="J188" s="219">
        <f>ROUND(I188*H188,3)</f>
        <v>0</v>
      </c>
      <c r="K188" s="217" t="s">
        <v>135</v>
      </c>
      <c r="L188" s="41"/>
      <c r="M188" s="221" t="s">
        <v>1</v>
      </c>
      <c r="N188" s="222" t="s">
        <v>41</v>
      </c>
      <c r="O188" s="84"/>
      <c r="P188" s="223">
        <f>O188*H188</f>
        <v>0</v>
      </c>
      <c r="Q188" s="223">
        <v>0.017100000000000001</v>
      </c>
      <c r="R188" s="223">
        <f>Q188*H188</f>
        <v>0.0012825</v>
      </c>
      <c r="S188" s="223">
        <v>0</v>
      </c>
      <c r="T188" s="224">
        <f>S188*H188</f>
        <v>0</v>
      </c>
      <c r="AR188" s="225" t="s">
        <v>136</v>
      </c>
      <c r="AT188" s="225" t="s">
        <v>131</v>
      </c>
      <c r="AU188" s="225" t="s">
        <v>137</v>
      </c>
      <c r="AY188" s="15" t="s">
        <v>129</v>
      </c>
      <c r="BE188" s="226">
        <f>IF(N188="základná",J188,0)</f>
        <v>0</v>
      </c>
      <c r="BF188" s="226">
        <f>IF(N188="znížená",J188,0)</f>
        <v>0</v>
      </c>
      <c r="BG188" s="226">
        <f>IF(N188="zákl. prenesená",J188,0)</f>
        <v>0</v>
      </c>
      <c r="BH188" s="226">
        <f>IF(N188="zníž. prenesená",J188,0)</f>
        <v>0</v>
      </c>
      <c r="BI188" s="226">
        <f>IF(N188="nulová",J188,0)</f>
        <v>0</v>
      </c>
      <c r="BJ188" s="15" t="s">
        <v>137</v>
      </c>
      <c r="BK188" s="227">
        <f>ROUND(I188*H188,3)</f>
        <v>0</v>
      </c>
      <c r="BL188" s="15" t="s">
        <v>136</v>
      </c>
      <c r="BM188" s="225" t="s">
        <v>233</v>
      </c>
    </row>
    <row r="189" s="12" customFormat="1">
      <c r="B189" s="228"/>
      <c r="C189" s="229"/>
      <c r="D189" s="230" t="s">
        <v>139</v>
      </c>
      <c r="E189" s="231" t="s">
        <v>1</v>
      </c>
      <c r="F189" s="232" t="s">
        <v>234</v>
      </c>
      <c r="G189" s="229"/>
      <c r="H189" s="233">
        <v>0.043999999999999997</v>
      </c>
      <c r="I189" s="234"/>
      <c r="J189" s="229"/>
      <c r="K189" s="229"/>
      <c r="L189" s="235"/>
      <c r="M189" s="236"/>
      <c r="N189" s="237"/>
      <c r="O189" s="237"/>
      <c r="P189" s="237"/>
      <c r="Q189" s="237"/>
      <c r="R189" s="237"/>
      <c r="S189" s="237"/>
      <c r="T189" s="238"/>
      <c r="AT189" s="239" t="s">
        <v>139</v>
      </c>
      <c r="AU189" s="239" t="s">
        <v>137</v>
      </c>
      <c r="AV189" s="12" t="s">
        <v>137</v>
      </c>
      <c r="AW189" s="12" t="s">
        <v>30</v>
      </c>
      <c r="AX189" s="12" t="s">
        <v>75</v>
      </c>
      <c r="AY189" s="239" t="s">
        <v>129</v>
      </c>
    </row>
    <row r="190" s="12" customFormat="1">
      <c r="B190" s="228"/>
      <c r="C190" s="229"/>
      <c r="D190" s="230" t="s">
        <v>139</v>
      </c>
      <c r="E190" s="231" t="s">
        <v>1</v>
      </c>
      <c r="F190" s="232" t="s">
        <v>235</v>
      </c>
      <c r="G190" s="229"/>
      <c r="H190" s="233">
        <v>0.031</v>
      </c>
      <c r="I190" s="234"/>
      <c r="J190" s="229"/>
      <c r="K190" s="229"/>
      <c r="L190" s="235"/>
      <c r="M190" s="236"/>
      <c r="N190" s="237"/>
      <c r="O190" s="237"/>
      <c r="P190" s="237"/>
      <c r="Q190" s="237"/>
      <c r="R190" s="237"/>
      <c r="S190" s="237"/>
      <c r="T190" s="238"/>
      <c r="AT190" s="239" t="s">
        <v>139</v>
      </c>
      <c r="AU190" s="239" t="s">
        <v>137</v>
      </c>
      <c r="AV190" s="12" t="s">
        <v>137</v>
      </c>
      <c r="AW190" s="12" t="s">
        <v>30</v>
      </c>
      <c r="AX190" s="12" t="s">
        <v>75</v>
      </c>
      <c r="AY190" s="239" t="s">
        <v>129</v>
      </c>
    </row>
    <row r="191" s="13" customFormat="1">
      <c r="B191" s="240"/>
      <c r="C191" s="241"/>
      <c r="D191" s="230" t="s">
        <v>139</v>
      </c>
      <c r="E191" s="242" t="s">
        <v>1</v>
      </c>
      <c r="F191" s="243" t="s">
        <v>144</v>
      </c>
      <c r="G191" s="241"/>
      <c r="H191" s="244">
        <v>0.074999999999999997</v>
      </c>
      <c r="I191" s="245"/>
      <c r="J191" s="241"/>
      <c r="K191" s="241"/>
      <c r="L191" s="246"/>
      <c r="M191" s="247"/>
      <c r="N191" s="248"/>
      <c r="O191" s="248"/>
      <c r="P191" s="248"/>
      <c r="Q191" s="248"/>
      <c r="R191" s="248"/>
      <c r="S191" s="248"/>
      <c r="T191" s="249"/>
      <c r="AT191" s="250" t="s">
        <v>139</v>
      </c>
      <c r="AU191" s="250" t="s">
        <v>137</v>
      </c>
      <c r="AV191" s="13" t="s">
        <v>136</v>
      </c>
      <c r="AW191" s="13" t="s">
        <v>30</v>
      </c>
      <c r="AX191" s="13" t="s">
        <v>80</v>
      </c>
      <c r="AY191" s="250" t="s">
        <v>129</v>
      </c>
    </row>
    <row r="192" s="1" customFormat="1" ht="24" customHeight="1">
      <c r="B192" s="36"/>
      <c r="C192" s="251" t="s">
        <v>236</v>
      </c>
      <c r="D192" s="251" t="s">
        <v>175</v>
      </c>
      <c r="E192" s="252" t="s">
        <v>237</v>
      </c>
      <c r="F192" s="253" t="s">
        <v>238</v>
      </c>
      <c r="G192" s="254" t="s">
        <v>178</v>
      </c>
      <c r="H192" s="255">
        <v>0.074999999999999997</v>
      </c>
      <c r="I192" s="256"/>
      <c r="J192" s="255">
        <f>ROUND(I192*H192,3)</f>
        <v>0</v>
      </c>
      <c r="K192" s="253" t="s">
        <v>135</v>
      </c>
      <c r="L192" s="257"/>
      <c r="M192" s="258" t="s">
        <v>1</v>
      </c>
      <c r="N192" s="259" t="s">
        <v>41</v>
      </c>
      <c r="O192" s="84"/>
      <c r="P192" s="223">
        <f>O192*H192</f>
        <v>0</v>
      </c>
      <c r="Q192" s="223">
        <v>1</v>
      </c>
      <c r="R192" s="223">
        <f>Q192*H192</f>
        <v>0.074999999999999997</v>
      </c>
      <c r="S192" s="223">
        <v>0</v>
      </c>
      <c r="T192" s="224">
        <f>S192*H192</f>
        <v>0</v>
      </c>
      <c r="AR192" s="225" t="s">
        <v>174</v>
      </c>
      <c r="AT192" s="225" t="s">
        <v>175</v>
      </c>
      <c r="AU192" s="225" t="s">
        <v>137</v>
      </c>
      <c r="AY192" s="15" t="s">
        <v>129</v>
      </c>
      <c r="BE192" s="226">
        <f>IF(N192="základná",J192,0)</f>
        <v>0</v>
      </c>
      <c r="BF192" s="226">
        <f>IF(N192="znížená",J192,0)</f>
        <v>0</v>
      </c>
      <c r="BG192" s="226">
        <f>IF(N192="zákl. prenesená",J192,0)</f>
        <v>0</v>
      </c>
      <c r="BH192" s="226">
        <f>IF(N192="zníž. prenesená",J192,0)</f>
        <v>0</v>
      </c>
      <c r="BI192" s="226">
        <f>IF(N192="nulová",J192,0)</f>
        <v>0</v>
      </c>
      <c r="BJ192" s="15" t="s">
        <v>137</v>
      </c>
      <c r="BK192" s="227">
        <f>ROUND(I192*H192,3)</f>
        <v>0</v>
      </c>
      <c r="BL192" s="15" t="s">
        <v>136</v>
      </c>
      <c r="BM192" s="225" t="s">
        <v>239</v>
      </c>
    </row>
    <row r="193" s="1" customFormat="1" ht="24" customHeight="1">
      <c r="B193" s="36"/>
      <c r="C193" s="215" t="s">
        <v>7</v>
      </c>
      <c r="D193" s="215" t="s">
        <v>131</v>
      </c>
      <c r="E193" s="216" t="s">
        <v>240</v>
      </c>
      <c r="F193" s="217" t="s">
        <v>241</v>
      </c>
      <c r="G193" s="218" t="s">
        <v>195</v>
      </c>
      <c r="H193" s="219">
        <v>8.1679999999999993</v>
      </c>
      <c r="I193" s="220"/>
      <c r="J193" s="219">
        <f>ROUND(I193*H193,3)</f>
        <v>0</v>
      </c>
      <c r="K193" s="217" t="s">
        <v>135</v>
      </c>
      <c r="L193" s="41"/>
      <c r="M193" s="221" t="s">
        <v>1</v>
      </c>
      <c r="N193" s="222" t="s">
        <v>41</v>
      </c>
      <c r="O193" s="84"/>
      <c r="P193" s="223">
        <f>O193*H193</f>
        <v>0</v>
      </c>
      <c r="Q193" s="223">
        <v>0.071940000000000004</v>
      </c>
      <c r="R193" s="223">
        <f>Q193*H193</f>
        <v>0.58760592</v>
      </c>
      <c r="S193" s="223">
        <v>0</v>
      </c>
      <c r="T193" s="224">
        <f>S193*H193</f>
        <v>0</v>
      </c>
      <c r="AR193" s="225" t="s">
        <v>136</v>
      </c>
      <c r="AT193" s="225" t="s">
        <v>131</v>
      </c>
      <c r="AU193" s="225" t="s">
        <v>137</v>
      </c>
      <c r="AY193" s="15" t="s">
        <v>129</v>
      </c>
      <c r="BE193" s="226">
        <f>IF(N193="základná",J193,0)</f>
        <v>0</v>
      </c>
      <c r="BF193" s="226">
        <f>IF(N193="znížená",J193,0)</f>
        <v>0</v>
      </c>
      <c r="BG193" s="226">
        <f>IF(N193="zákl. prenesená",J193,0)</f>
        <v>0</v>
      </c>
      <c r="BH193" s="226">
        <f>IF(N193="zníž. prenesená",J193,0)</f>
        <v>0</v>
      </c>
      <c r="BI193" s="226">
        <f>IF(N193="nulová",J193,0)</f>
        <v>0</v>
      </c>
      <c r="BJ193" s="15" t="s">
        <v>137</v>
      </c>
      <c r="BK193" s="227">
        <f>ROUND(I193*H193,3)</f>
        <v>0</v>
      </c>
      <c r="BL193" s="15" t="s">
        <v>136</v>
      </c>
      <c r="BM193" s="225" t="s">
        <v>242</v>
      </c>
    </row>
    <row r="194" s="12" customFormat="1">
      <c r="B194" s="228"/>
      <c r="C194" s="229"/>
      <c r="D194" s="230" t="s">
        <v>139</v>
      </c>
      <c r="E194" s="231" t="s">
        <v>1</v>
      </c>
      <c r="F194" s="232" t="s">
        <v>243</v>
      </c>
      <c r="G194" s="229"/>
      <c r="H194" s="233">
        <v>8.1679999999999993</v>
      </c>
      <c r="I194" s="234"/>
      <c r="J194" s="229"/>
      <c r="K194" s="229"/>
      <c r="L194" s="235"/>
      <c r="M194" s="236"/>
      <c r="N194" s="237"/>
      <c r="O194" s="237"/>
      <c r="P194" s="237"/>
      <c r="Q194" s="237"/>
      <c r="R194" s="237"/>
      <c r="S194" s="237"/>
      <c r="T194" s="238"/>
      <c r="AT194" s="239" t="s">
        <v>139</v>
      </c>
      <c r="AU194" s="239" t="s">
        <v>137</v>
      </c>
      <c r="AV194" s="12" t="s">
        <v>137</v>
      </c>
      <c r="AW194" s="12" t="s">
        <v>30</v>
      </c>
      <c r="AX194" s="12" t="s">
        <v>80</v>
      </c>
      <c r="AY194" s="239" t="s">
        <v>129</v>
      </c>
    </row>
    <row r="195" s="1" customFormat="1" ht="24" customHeight="1">
      <c r="B195" s="36"/>
      <c r="C195" s="215" t="s">
        <v>244</v>
      </c>
      <c r="D195" s="215" t="s">
        <v>131</v>
      </c>
      <c r="E195" s="216" t="s">
        <v>245</v>
      </c>
      <c r="F195" s="217" t="s">
        <v>246</v>
      </c>
      <c r="G195" s="218" t="s">
        <v>195</v>
      </c>
      <c r="H195" s="219">
        <v>9</v>
      </c>
      <c r="I195" s="220"/>
      <c r="J195" s="219">
        <f>ROUND(I195*H195,3)</f>
        <v>0</v>
      </c>
      <c r="K195" s="217" t="s">
        <v>135</v>
      </c>
      <c r="L195" s="41"/>
      <c r="M195" s="221" t="s">
        <v>1</v>
      </c>
      <c r="N195" s="222" t="s">
        <v>41</v>
      </c>
      <c r="O195" s="84"/>
      <c r="P195" s="223">
        <f>O195*H195</f>
        <v>0</v>
      </c>
      <c r="Q195" s="223">
        <v>0.089789999999999995</v>
      </c>
      <c r="R195" s="223">
        <f>Q195*H195</f>
        <v>0.80811</v>
      </c>
      <c r="S195" s="223">
        <v>0</v>
      </c>
      <c r="T195" s="224">
        <f>S195*H195</f>
        <v>0</v>
      </c>
      <c r="AR195" s="225" t="s">
        <v>136</v>
      </c>
      <c r="AT195" s="225" t="s">
        <v>131</v>
      </c>
      <c r="AU195" s="225" t="s">
        <v>137</v>
      </c>
      <c r="AY195" s="15" t="s">
        <v>129</v>
      </c>
      <c r="BE195" s="226">
        <f>IF(N195="základná",J195,0)</f>
        <v>0</v>
      </c>
      <c r="BF195" s="226">
        <f>IF(N195="znížená",J195,0)</f>
        <v>0</v>
      </c>
      <c r="BG195" s="226">
        <f>IF(N195="zákl. prenesená",J195,0)</f>
        <v>0</v>
      </c>
      <c r="BH195" s="226">
        <f>IF(N195="zníž. prenesená",J195,0)</f>
        <v>0</v>
      </c>
      <c r="BI195" s="226">
        <f>IF(N195="nulová",J195,0)</f>
        <v>0</v>
      </c>
      <c r="BJ195" s="15" t="s">
        <v>137</v>
      </c>
      <c r="BK195" s="227">
        <f>ROUND(I195*H195,3)</f>
        <v>0</v>
      </c>
      <c r="BL195" s="15" t="s">
        <v>136</v>
      </c>
      <c r="BM195" s="225" t="s">
        <v>247</v>
      </c>
    </row>
    <row r="196" s="12" customFormat="1">
      <c r="B196" s="228"/>
      <c r="C196" s="229"/>
      <c r="D196" s="230" t="s">
        <v>139</v>
      </c>
      <c r="E196" s="231" t="s">
        <v>1</v>
      </c>
      <c r="F196" s="232" t="s">
        <v>248</v>
      </c>
      <c r="G196" s="229"/>
      <c r="H196" s="233">
        <v>9</v>
      </c>
      <c r="I196" s="234"/>
      <c r="J196" s="229"/>
      <c r="K196" s="229"/>
      <c r="L196" s="235"/>
      <c r="M196" s="236"/>
      <c r="N196" s="237"/>
      <c r="O196" s="237"/>
      <c r="P196" s="237"/>
      <c r="Q196" s="237"/>
      <c r="R196" s="237"/>
      <c r="S196" s="237"/>
      <c r="T196" s="238"/>
      <c r="AT196" s="239" t="s">
        <v>139</v>
      </c>
      <c r="AU196" s="239" t="s">
        <v>137</v>
      </c>
      <c r="AV196" s="12" t="s">
        <v>137</v>
      </c>
      <c r="AW196" s="12" t="s">
        <v>30</v>
      </c>
      <c r="AX196" s="12" t="s">
        <v>80</v>
      </c>
      <c r="AY196" s="239" t="s">
        <v>129</v>
      </c>
    </row>
    <row r="197" s="1" customFormat="1" ht="16.5" customHeight="1">
      <c r="B197" s="36"/>
      <c r="C197" s="215" t="s">
        <v>249</v>
      </c>
      <c r="D197" s="215" t="s">
        <v>131</v>
      </c>
      <c r="E197" s="216" t="s">
        <v>250</v>
      </c>
      <c r="F197" s="217" t="s">
        <v>251</v>
      </c>
      <c r="G197" s="218" t="s">
        <v>252</v>
      </c>
      <c r="H197" s="219">
        <v>6.7999999999999998</v>
      </c>
      <c r="I197" s="220"/>
      <c r="J197" s="219">
        <f>ROUND(I197*H197,3)</f>
        <v>0</v>
      </c>
      <c r="K197" s="217" t="s">
        <v>135</v>
      </c>
      <c r="L197" s="41"/>
      <c r="M197" s="221" t="s">
        <v>1</v>
      </c>
      <c r="N197" s="222" t="s">
        <v>41</v>
      </c>
      <c r="O197" s="84"/>
      <c r="P197" s="223">
        <f>O197*H197</f>
        <v>0</v>
      </c>
      <c r="Q197" s="223">
        <v>0.00012</v>
      </c>
      <c r="R197" s="223">
        <f>Q197*H197</f>
        <v>0.00081599999999999999</v>
      </c>
      <c r="S197" s="223">
        <v>0</v>
      </c>
      <c r="T197" s="224">
        <f>S197*H197</f>
        <v>0</v>
      </c>
      <c r="AR197" s="225" t="s">
        <v>136</v>
      </c>
      <c r="AT197" s="225" t="s">
        <v>131</v>
      </c>
      <c r="AU197" s="225" t="s">
        <v>137</v>
      </c>
      <c r="AY197" s="15" t="s">
        <v>129</v>
      </c>
      <c r="BE197" s="226">
        <f>IF(N197="základná",J197,0)</f>
        <v>0</v>
      </c>
      <c r="BF197" s="226">
        <f>IF(N197="znížená",J197,0)</f>
        <v>0</v>
      </c>
      <c r="BG197" s="226">
        <f>IF(N197="zákl. prenesená",J197,0)</f>
        <v>0</v>
      </c>
      <c r="BH197" s="226">
        <f>IF(N197="zníž. prenesená",J197,0)</f>
        <v>0</v>
      </c>
      <c r="BI197" s="226">
        <f>IF(N197="nulová",J197,0)</f>
        <v>0</v>
      </c>
      <c r="BJ197" s="15" t="s">
        <v>137</v>
      </c>
      <c r="BK197" s="227">
        <f>ROUND(I197*H197,3)</f>
        <v>0</v>
      </c>
      <c r="BL197" s="15" t="s">
        <v>136</v>
      </c>
      <c r="BM197" s="225" t="s">
        <v>253</v>
      </c>
    </row>
    <row r="198" s="12" customFormat="1">
      <c r="B198" s="228"/>
      <c r="C198" s="229"/>
      <c r="D198" s="230" t="s">
        <v>139</v>
      </c>
      <c r="E198" s="231" t="s">
        <v>1</v>
      </c>
      <c r="F198" s="232" t="s">
        <v>254</v>
      </c>
      <c r="G198" s="229"/>
      <c r="H198" s="233">
        <v>6.7999999999999998</v>
      </c>
      <c r="I198" s="234"/>
      <c r="J198" s="229"/>
      <c r="K198" s="229"/>
      <c r="L198" s="235"/>
      <c r="M198" s="236"/>
      <c r="N198" s="237"/>
      <c r="O198" s="237"/>
      <c r="P198" s="237"/>
      <c r="Q198" s="237"/>
      <c r="R198" s="237"/>
      <c r="S198" s="237"/>
      <c r="T198" s="238"/>
      <c r="AT198" s="239" t="s">
        <v>139</v>
      </c>
      <c r="AU198" s="239" t="s">
        <v>137</v>
      </c>
      <c r="AV198" s="12" t="s">
        <v>137</v>
      </c>
      <c r="AW198" s="12" t="s">
        <v>30</v>
      </c>
      <c r="AX198" s="12" t="s">
        <v>80</v>
      </c>
      <c r="AY198" s="239" t="s">
        <v>129</v>
      </c>
    </row>
    <row r="199" s="11" customFormat="1" ht="22.8" customHeight="1">
      <c r="B199" s="199"/>
      <c r="C199" s="200"/>
      <c r="D199" s="201" t="s">
        <v>74</v>
      </c>
      <c r="E199" s="213" t="s">
        <v>136</v>
      </c>
      <c r="F199" s="213" t="s">
        <v>255</v>
      </c>
      <c r="G199" s="200"/>
      <c r="H199" s="200"/>
      <c r="I199" s="203"/>
      <c r="J199" s="214">
        <f>BK199</f>
        <v>0</v>
      </c>
      <c r="K199" s="200"/>
      <c r="L199" s="205"/>
      <c r="M199" s="206"/>
      <c r="N199" s="207"/>
      <c r="O199" s="207"/>
      <c r="P199" s="208">
        <f>SUM(P200:P208)</f>
        <v>0</v>
      </c>
      <c r="Q199" s="207"/>
      <c r="R199" s="208">
        <f>SUM(R200:R208)</f>
        <v>21.118200300000002</v>
      </c>
      <c r="S199" s="207"/>
      <c r="T199" s="209">
        <f>SUM(T200:T208)</f>
        <v>0</v>
      </c>
      <c r="AR199" s="210" t="s">
        <v>80</v>
      </c>
      <c r="AT199" s="211" t="s">
        <v>74</v>
      </c>
      <c r="AU199" s="211" t="s">
        <v>80</v>
      </c>
      <c r="AY199" s="210" t="s">
        <v>129</v>
      </c>
      <c r="BK199" s="212">
        <f>SUM(BK200:BK208)</f>
        <v>0</v>
      </c>
    </row>
    <row r="200" s="1" customFormat="1" ht="24" customHeight="1">
      <c r="B200" s="36"/>
      <c r="C200" s="215" t="s">
        <v>256</v>
      </c>
      <c r="D200" s="215" t="s">
        <v>131</v>
      </c>
      <c r="E200" s="216" t="s">
        <v>257</v>
      </c>
      <c r="F200" s="217" t="s">
        <v>258</v>
      </c>
      <c r="G200" s="218" t="s">
        <v>134</v>
      </c>
      <c r="H200" s="219">
        <v>0.77600000000000002</v>
      </c>
      <c r="I200" s="220"/>
      <c r="J200" s="219">
        <f>ROUND(I200*H200,3)</f>
        <v>0</v>
      </c>
      <c r="K200" s="217" t="s">
        <v>135</v>
      </c>
      <c r="L200" s="41"/>
      <c r="M200" s="221" t="s">
        <v>1</v>
      </c>
      <c r="N200" s="222" t="s">
        <v>41</v>
      </c>
      <c r="O200" s="84"/>
      <c r="P200" s="223">
        <f>O200*H200</f>
        <v>0</v>
      </c>
      <c r="Q200" s="223">
        <v>1.7034</v>
      </c>
      <c r="R200" s="223">
        <f>Q200*H200</f>
        <v>1.3218384000000001</v>
      </c>
      <c r="S200" s="223">
        <v>0</v>
      </c>
      <c r="T200" s="224">
        <f>S200*H200</f>
        <v>0</v>
      </c>
      <c r="AR200" s="225" t="s">
        <v>136</v>
      </c>
      <c r="AT200" s="225" t="s">
        <v>131</v>
      </c>
      <c r="AU200" s="225" t="s">
        <v>137</v>
      </c>
      <c r="AY200" s="15" t="s">
        <v>129</v>
      </c>
      <c r="BE200" s="226">
        <f>IF(N200="základná",J200,0)</f>
        <v>0</v>
      </c>
      <c r="BF200" s="226">
        <f>IF(N200="znížená",J200,0)</f>
        <v>0</v>
      </c>
      <c r="BG200" s="226">
        <f>IF(N200="zákl. prenesená",J200,0)</f>
        <v>0</v>
      </c>
      <c r="BH200" s="226">
        <f>IF(N200="zníž. prenesená",J200,0)</f>
        <v>0</v>
      </c>
      <c r="BI200" s="226">
        <f>IF(N200="nulová",J200,0)</f>
        <v>0</v>
      </c>
      <c r="BJ200" s="15" t="s">
        <v>137</v>
      </c>
      <c r="BK200" s="227">
        <f>ROUND(I200*H200,3)</f>
        <v>0</v>
      </c>
      <c r="BL200" s="15" t="s">
        <v>136</v>
      </c>
      <c r="BM200" s="225" t="s">
        <v>259</v>
      </c>
    </row>
    <row r="201" s="12" customFormat="1">
      <c r="B201" s="228"/>
      <c r="C201" s="229"/>
      <c r="D201" s="230" t="s">
        <v>139</v>
      </c>
      <c r="E201" s="231" t="s">
        <v>1</v>
      </c>
      <c r="F201" s="232" t="s">
        <v>260</v>
      </c>
      <c r="G201" s="229"/>
      <c r="H201" s="233">
        <v>0.35999999999999999</v>
      </c>
      <c r="I201" s="234"/>
      <c r="J201" s="229"/>
      <c r="K201" s="229"/>
      <c r="L201" s="235"/>
      <c r="M201" s="236"/>
      <c r="N201" s="237"/>
      <c r="O201" s="237"/>
      <c r="P201" s="237"/>
      <c r="Q201" s="237"/>
      <c r="R201" s="237"/>
      <c r="S201" s="237"/>
      <c r="T201" s="238"/>
      <c r="AT201" s="239" t="s">
        <v>139</v>
      </c>
      <c r="AU201" s="239" t="s">
        <v>137</v>
      </c>
      <c r="AV201" s="12" t="s">
        <v>137</v>
      </c>
      <c r="AW201" s="12" t="s">
        <v>30</v>
      </c>
      <c r="AX201" s="12" t="s">
        <v>75</v>
      </c>
      <c r="AY201" s="239" t="s">
        <v>129</v>
      </c>
    </row>
    <row r="202" s="12" customFormat="1">
      <c r="B202" s="228"/>
      <c r="C202" s="229"/>
      <c r="D202" s="230" t="s">
        <v>139</v>
      </c>
      <c r="E202" s="231" t="s">
        <v>1</v>
      </c>
      <c r="F202" s="232" t="s">
        <v>261</v>
      </c>
      <c r="G202" s="229"/>
      <c r="H202" s="233">
        <v>0.28799999999999998</v>
      </c>
      <c r="I202" s="234"/>
      <c r="J202" s="229"/>
      <c r="K202" s="229"/>
      <c r="L202" s="235"/>
      <c r="M202" s="236"/>
      <c r="N202" s="237"/>
      <c r="O202" s="237"/>
      <c r="P202" s="237"/>
      <c r="Q202" s="237"/>
      <c r="R202" s="237"/>
      <c r="S202" s="237"/>
      <c r="T202" s="238"/>
      <c r="AT202" s="239" t="s">
        <v>139</v>
      </c>
      <c r="AU202" s="239" t="s">
        <v>137</v>
      </c>
      <c r="AV202" s="12" t="s">
        <v>137</v>
      </c>
      <c r="AW202" s="12" t="s">
        <v>30</v>
      </c>
      <c r="AX202" s="12" t="s">
        <v>75</v>
      </c>
      <c r="AY202" s="239" t="s">
        <v>129</v>
      </c>
    </row>
    <row r="203" s="12" customFormat="1">
      <c r="B203" s="228"/>
      <c r="C203" s="229"/>
      <c r="D203" s="230" t="s">
        <v>139</v>
      </c>
      <c r="E203" s="231" t="s">
        <v>1</v>
      </c>
      <c r="F203" s="232" t="s">
        <v>262</v>
      </c>
      <c r="G203" s="229"/>
      <c r="H203" s="233">
        <v>0.128</v>
      </c>
      <c r="I203" s="234"/>
      <c r="J203" s="229"/>
      <c r="K203" s="229"/>
      <c r="L203" s="235"/>
      <c r="M203" s="236"/>
      <c r="N203" s="237"/>
      <c r="O203" s="237"/>
      <c r="P203" s="237"/>
      <c r="Q203" s="237"/>
      <c r="R203" s="237"/>
      <c r="S203" s="237"/>
      <c r="T203" s="238"/>
      <c r="AT203" s="239" t="s">
        <v>139</v>
      </c>
      <c r="AU203" s="239" t="s">
        <v>137</v>
      </c>
      <c r="AV203" s="12" t="s">
        <v>137</v>
      </c>
      <c r="AW203" s="12" t="s">
        <v>30</v>
      </c>
      <c r="AX203" s="12" t="s">
        <v>75</v>
      </c>
      <c r="AY203" s="239" t="s">
        <v>129</v>
      </c>
    </row>
    <row r="204" s="13" customFormat="1">
      <c r="B204" s="240"/>
      <c r="C204" s="241"/>
      <c r="D204" s="230" t="s">
        <v>139</v>
      </c>
      <c r="E204" s="242" t="s">
        <v>1</v>
      </c>
      <c r="F204" s="243" t="s">
        <v>144</v>
      </c>
      <c r="G204" s="241"/>
      <c r="H204" s="244">
        <v>0.77600000000000002</v>
      </c>
      <c r="I204" s="245"/>
      <c r="J204" s="241"/>
      <c r="K204" s="241"/>
      <c r="L204" s="246"/>
      <c r="M204" s="247"/>
      <c r="N204" s="248"/>
      <c r="O204" s="248"/>
      <c r="P204" s="248"/>
      <c r="Q204" s="248"/>
      <c r="R204" s="248"/>
      <c r="S204" s="248"/>
      <c r="T204" s="249"/>
      <c r="AT204" s="250" t="s">
        <v>139</v>
      </c>
      <c r="AU204" s="250" t="s">
        <v>137</v>
      </c>
      <c r="AV204" s="13" t="s">
        <v>136</v>
      </c>
      <c r="AW204" s="13" t="s">
        <v>30</v>
      </c>
      <c r="AX204" s="13" t="s">
        <v>80</v>
      </c>
      <c r="AY204" s="250" t="s">
        <v>129</v>
      </c>
    </row>
    <row r="205" s="1" customFormat="1" ht="36" customHeight="1">
      <c r="B205" s="36"/>
      <c r="C205" s="215" t="s">
        <v>263</v>
      </c>
      <c r="D205" s="215" t="s">
        <v>131</v>
      </c>
      <c r="E205" s="216" t="s">
        <v>264</v>
      </c>
      <c r="F205" s="217" t="s">
        <v>265</v>
      </c>
      <c r="G205" s="218" t="s">
        <v>134</v>
      </c>
      <c r="H205" s="219">
        <v>10.470000000000001</v>
      </c>
      <c r="I205" s="220"/>
      <c r="J205" s="219">
        <f>ROUND(I205*H205,3)</f>
        <v>0</v>
      </c>
      <c r="K205" s="217" t="s">
        <v>135</v>
      </c>
      <c r="L205" s="41"/>
      <c r="M205" s="221" t="s">
        <v>1</v>
      </c>
      <c r="N205" s="222" t="s">
        <v>41</v>
      </c>
      <c r="O205" s="84"/>
      <c r="P205" s="223">
        <f>O205*H205</f>
        <v>0</v>
      </c>
      <c r="Q205" s="223">
        <v>1.8907700000000001</v>
      </c>
      <c r="R205" s="223">
        <f>Q205*H205</f>
        <v>19.796361900000001</v>
      </c>
      <c r="S205" s="223">
        <v>0</v>
      </c>
      <c r="T205" s="224">
        <f>S205*H205</f>
        <v>0</v>
      </c>
      <c r="AR205" s="225" t="s">
        <v>136</v>
      </c>
      <c r="AT205" s="225" t="s">
        <v>131</v>
      </c>
      <c r="AU205" s="225" t="s">
        <v>137</v>
      </c>
      <c r="AY205" s="15" t="s">
        <v>129</v>
      </c>
      <c r="BE205" s="226">
        <f>IF(N205="základná",J205,0)</f>
        <v>0</v>
      </c>
      <c r="BF205" s="226">
        <f>IF(N205="znížená",J205,0)</f>
        <v>0</v>
      </c>
      <c r="BG205" s="226">
        <f>IF(N205="zákl. prenesená",J205,0)</f>
        <v>0</v>
      </c>
      <c r="BH205" s="226">
        <f>IF(N205="zníž. prenesená",J205,0)</f>
        <v>0</v>
      </c>
      <c r="BI205" s="226">
        <f>IF(N205="nulová",J205,0)</f>
        <v>0</v>
      </c>
      <c r="BJ205" s="15" t="s">
        <v>137</v>
      </c>
      <c r="BK205" s="227">
        <f>ROUND(I205*H205,3)</f>
        <v>0</v>
      </c>
      <c r="BL205" s="15" t="s">
        <v>136</v>
      </c>
      <c r="BM205" s="225" t="s">
        <v>266</v>
      </c>
    </row>
    <row r="206" s="12" customFormat="1">
      <c r="B206" s="228"/>
      <c r="C206" s="229"/>
      <c r="D206" s="230" t="s">
        <v>139</v>
      </c>
      <c r="E206" s="231" t="s">
        <v>1</v>
      </c>
      <c r="F206" s="232" t="s">
        <v>267</v>
      </c>
      <c r="G206" s="229"/>
      <c r="H206" s="233">
        <v>9.1199999999999992</v>
      </c>
      <c r="I206" s="234"/>
      <c r="J206" s="229"/>
      <c r="K206" s="229"/>
      <c r="L206" s="235"/>
      <c r="M206" s="236"/>
      <c r="N206" s="237"/>
      <c r="O206" s="237"/>
      <c r="P206" s="237"/>
      <c r="Q206" s="237"/>
      <c r="R206" s="237"/>
      <c r="S206" s="237"/>
      <c r="T206" s="238"/>
      <c r="AT206" s="239" t="s">
        <v>139</v>
      </c>
      <c r="AU206" s="239" t="s">
        <v>137</v>
      </c>
      <c r="AV206" s="12" t="s">
        <v>137</v>
      </c>
      <c r="AW206" s="12" t="s">
        <v>30</v>
      </c>
      <c r="AX206" s="12" t="s">
        <v>75</v>
      </c>
      <c r="AY206" s="239" t="s">
        <v>129</v>
      </c>
    </row>
    <row r="207" s="12" customFormat="1">
      <c r="B207" s="228"/>
      <c r="C207" s="229"/>
      <c r="D207" s="230" t="s">
        <v>139</v>
      </c>
      <c r="E207" s="231" t="s">
        <v>1</v>
      </c>
      <c r="F207" s="232" t="s">
        <v>268</v>
      </c>
      <c r="G207" s="229"/>
      <c r="H207" s="233">
        <v>1.3500000000000001</v>
      </c>
      <c r="I207" s="234"/>
      <c r="J207" s="229"/>
      <c r="K207" s="229"/>
      <c r="L207" s="235"/>
      <c r="M207" s="236"/>
      <c r="N207" s="237"/>
      <c r="O207" s="237"/>
      <c r="P207" s="237"/>
      <c r="Q207" s="237"/>
      <c r="R207" s="237"/>
      <c r="S207" s="237"/>
      <c r="T207" s="238"/>
      <c r="AT207" s="239" t="s">
        <v>139</v>
      </c>
      <c r="AU207" s="239" t="s">
        <v>137</v>
      </c>
      <c r="AV207" s="12" t="s">
        <v>137</v>
      </c>
      <c r="AW207" s="12" t="s">
        <v>30</v>
      </c>
      <c r="AX207" s="12" t="s">
        <v>75</v>
      </c>
      <c r="AY207" s="239" t="s">
        <v>129</v>
      </c>
    </row>
    <row r="208" s="13" customFormat="1">
      <c r="B208" s="240"/>
      <c r="C208" s="241"/>
      <c r="D208" s="230" t="s">
        <v>139</v>
      </c>
      <c r="E208" s="242" t="s">
        <v>1</v>
      </c>
      <c r="F208" s="243" t="s">
        <v>144</v>
      </c>
      <c r="G208" s="241"/>
      <c r="H208" s="244">
        <v>10.470000000000001</v>
      </c>
      <c r="I208" s="245"/>
      <c r="J208" s="241"/>
      <c r="K208" s="241"/>
      <c r="L208" s="246"/>
      <c r="M208" s="247"/>
      <c r="N208" s="248"/>
      <c r="O208" s="248"/>
      <c r="P208" s="248"/>
      <c r="Q208" s="248"/>
      <c r="R208" s="248"/>
      <c r="S208" s="248"/>
      <c r="T208" s="249"/>
      <c r="AT208" s="250" t="s">
        <v>139</v>
      </c>
      <c r="AU208" s="250" t="s">
        <v>137</v>
      </c>
      <c r="AV208" s="13" t="s">
        <v>136</v>
      </c>
      <c r="AW208" s="13" t="s">
        <v>30</v>
      </c>
      <c r="AX208" s="13" t="s">
        <v>80</v>
      </c>
      <c r="AY208" s="250" t="s">
        <v>129</v>
      </c>
    </row>
    <row r="209" s="11" customFormat="1" ht="22.8" customHeight="1">
      <c r="B209" s="199"/>
      <c r="C209" s="200"/>
      <c r="D209" s="201" t="s">
        <v>74</v>
      </c>
      <c r="E209" s="213" t="s">
        <v>158</v>
      </c>
      <c r="F209" s="213" t="s">
        <v>269</v>
      </c>
      <c r="G209" s="200"/>
      <c r="H209" s="200"/>
      <c r="I209" s="203"/>
      <c r="J209" s="214">
        <f>BK209</f>
        <v>0</v>
      </c>
      <c r="K209" s="200"/>
      <c r="L209" s="205"/>
      <c r="M209" s="206"/>
      <c r="N209" s="207"/>
      <c r="O209" s="207"/>
      <c r="P209" s="208">
        <f>SUM(P210:P217)</f>
        <v>0</v>
      </c>
      <c r="Q209" s="207"/>
      <c r="R209" s="208">
        <f>SUM(R210:R217)</f>
        <v>7.8539820000000002</v>
      </c>
      <c r="S209" s="207"/>
      <c r="T209" s="209">
        <f>SUM(T210:T217)</f>
        <v>6.1758000000000006</v>
      </c>
      <c r="AR209" s="210" t="s">
        <v>80</v>
      </c>
      <c r="AT209" s="211" t="s">
        <v>74</v>
      </c>
      <c r="AU209" s="211" t="s">
        <v>80</v>
      </c>
      <c r="AY209" s="210" t="s">
        <v>129</v>
      </c>
      <c r="BK209" s="212">
        <f>SUM(BK210:BK217)</f>
        <v>0</v>
      </c>
    </row>
    <row r="210" s="1" customFormat="1" ht="24" customHeight="1">
      <c r="B210" s="36"/>
      <c r="C210" s="215" t="s">
        <v>270</v>
      </c>
      <c r="D210" s="215" t="s">
        <v>131</v>
      </c>
      <c r="E210" s="216" t="s">
        <v>271</v>
      </c>
      <c r="F210" s="217" t="s">
        <v>272</v>
      </c>
      <c r="G210" s="218" t="s">
        <v>195</v>
      </c>
      <c r="H210" s="219">
        <v>7.0499999999999998</v>
      </c>
      <c r="I210" s="220"/>
      <c r="J210" s="219">
        <f>ROUND(I210*H210,3)</f>
        <v>0</v>
      </c>
      <c r="K210" s="217" t="s">
        <v>135</v>
      </c>
      <c r="L210" s="41"/>
      <c r="M210" s="221" t="s">
        <v>1</v>
      </c>
      <c r="N210" s="222" t="s">
        <v>41</v>
      </c>
      <c r="O210" s="84"/>
      <c r="P210" s="223">
        <f>O210*H210</f>
        <v>0</v>
      </c>
      <c r="Q210" s="223">
        <v>0</v>
      </c>
      <c r="R210" s="223">
        <f>Q210*H210</f>
        <v>0</v>
      </c>
      <c r="S210" s="223">
        <v>0.316</v>
      </c>
      <c r="T210" s="224">
        <f>S210*H210</f>
        <v>2.2277999999999998</v>
      </c>
      <c r="AR210" s="225" t="s">
        <v>136</v>
      </c>
      <c r="AT210" s="225" t="s">
        <v>131</v>
      </c>
      <c r="AU210" s="225" t="s">
        <v>137</v>
      </c>
      <c r="AY210" s="15" t="s">
        <v>129</v>
      </c>
      <c r="BE210" s="226">
        <f>IF(N210="základná",J210,0)</f>
        <v>0</v>
      </c>
      <c r="BF210" s="226">
        <f>IF(N210="znížená",J210,0)</f>
        <v>0</v>
      </c>
      <c r="BG210" s="226">
        <f>IF(N210="zákl. prenesená",J210,0)</f>
        <v>0</v>
      </c>
      <c r="BH210" s="226">
        <f>IF(N210="zníž. prenesená",J210,0)</f>
        <v>0</v>
      </c>
      <c r="BI210" s="226">
        <f>IF(N210="nulová",J210,0)</f>
        <v>0</v>
      </c>
      <c r="BJ210" s="15" t="s">
        <v>137</v>
      </c>
      <c r="BK210" s="227">
        <f>ROUND(I210*H210,3)</f>
        <v>0</v>
      </c>
      <c r="BL210" s="15" t="s">
        <v>136</v>
      </c>
      <c r="BM210" s="225" t="s">
        <v>273</v>
      </c>
    </row>
    <row r="211" s="12" customFormat="1">
      <c r="B211" s="228"/>
      <c r="C211" s="229"/>
      <c r="D211" s="230" t="s">
        <v>139</v>
      </c>
      <c r="E211" s="231" t="s">
        <v>1</v>
      </c>
      <c r="F211" s="232" t="s">
        <v>274</v>
      </c>
      <c r="G211" s="229"/>
      <c r="H211" s="233">
        <v>7.0499999999999998</v>
      </c>
      <c r="I211" s="234"/>
      <c r="J211" s="229"/>
      <c r="K211" s="229"/>
      <c r="L211" s="235"/>
      <c r="M211" s="236"/>
      <c r="N211" s="237"/>
      <c r="O211" s="237"/>
      <c r="P211" s="237"/>
      <c r="Q211" s="237"/>
      <c r="R211" s="237"/>
      <c r="S211" s="237"/>
      <c r="T211" s="238"/>
      <c r="AT211" s="239" t="s">
        <v>139</v>
      </c>
      <c r="AU211" s="239" t="s">
        <v>137</v>
      </c>
      <c r="AV211" s="12" t="s">
        <v>137</v>
      </c>
      <c r="AW211" s="12" t="s">
        <v>30</v>
      </c>
      <c r="AX211" s="12" t="s">
        <v>80</v>
      </c>
      <c r="AY211" s="239" t="s">
        <v>129</v>
      </c>
    </row>
    <row r="212" s="1" customFormat="1" ht="24" customHeight="1">
      <c r="B212" s="36"/>
      <c r="C212" s="215" t="s">
        <v>275</v>
      </c>
      <c r="D212" s="215" t="s">
        <v>131</v>
      </c>
      <c r="E212" s="216" t="s">
        <v>276</v>
      </c>
      <c r="F212" s="217" t="s">
        <v>277</v>
      </c>
      <c r="G212" s="218" t="s">
        <v>195</v>
      </c>
      <c r="H212" s="219">
        <v>7.0499999999999998</v>
      </c>
      <c r="I212" s="220"/>
      <c r="J212" s="219">
        <f>ROUND(I212*H212,3)</f>
        <v>0</v>
      </c>
      <c r="K212" s="217" t="s">
        <v>135</v>
      </c>
      <c r="L212" s="41"/>
      <c r="M212" s="221" t="s">
        <v>1</v>
      </c>
      <c r="N212" s="222" t="s">
        <v>41</v>
      </c>
      <c r="O212" s="84"/>
      <c r="P212" s="223">
        <f>O212*H212</f>
        <v>0</v>
      </c>
      <c r="Q212" s="223">
        <v>0</v>
      </c>
      <c r="R212" s="223">
        <f>Q212*H212</f>
        <v>0</v>
      </c>
      <c r="S212" s="223">
        <v>0.56000000000000005</v>
      </c>
      <c r="T212" s="224">
        <f>S212*H212</f>
        <v>3.9480000000000004</v>
      </c>
      <c r="AR212" s="225" t="s">
        <v>136</v>
      </c>
      <c r="AT212" s="225" t="s">
        <v>131</v>
      </c>
      <c r="AU212" s="225" t="s">
        <v>137</v>
      </c>
      <c r="AY212" s="15" t="s">
        <v>129</v>
      </c>
      <c r="BE212" s="226">
        <f>IF(N212="základná",J212,0)</f>
        <v>0</v>
      </c>
      <c r="BF212" s="226">
        <f>IF(N212="znížená",J212,0)</f>
        <v>0</v>
      </c>
      <c r="BG212" s="226">
        <f>IF(N212="zákl. prenesená",J212,0)</f>
        <v>0</v>
      </c>
      <c r="BH212" s="226">
        <f>IF(N212="zníž. prenesená",J212,0)</f>
        <v>0</v>
      </c>
      <c r="BI212" s="226">
        <f>IF(N212="nulová",J212,0)</f>
        <v>0</v>
      </c>
      <c r="BJ212" s="15" t="s">
        <v>137</v>
      </c>
      <c r="BK212" s="227">
        <f>ROUND(I212*H212,3)</f>
        <v>0</v>
      </c>
      <c r="BL212" s="15" t="s">
        <v>136</v>
      </c>
      <c r="BM212" s="225" t="s">
        <v>278</v>
      </c>
    </row>
    <row r="213" s="1" customFormat="1" ht="24" customHeight="1">
      <c r="B213" s="36"/>
      <c r="C213" s="215" t="s">
        <v>279</v>
      </c>
      <c r="D213" s="215" t="s">
        <v>131</v>
      </c>
      <c r="E213" s="216" t="s">
        <v>280</v>
      </c>
      <c r="F213" s="217" t="s">
        <v>281</v>
      </c>
      <c r="G213" s="218" t="s">
        <v>252</v>
      </c>
      <c r="H213" s="219">
        <v>18</v>
      </c>
      <c r="I213" s="220"/>
      <c r="J213" s="219">
        <f>ROUND(I213*H213,3)</f>
        <v>0</v>
      </c>
      <c r="K213" s="217" t="s">
        <v>135</v>
      </c>
      <c r="L213" s="41"/>
      <c r="M213" s="221" t="s">
        <v>1</v>
      </c>
      <c r="N213" s="222" t="s">
        <v>41</v>
      </c>
      <c r="O213" s="84"/>
      <c r="P213" s="223">
        <f>O213*H213</f>
        <v>0</v>
      </c>
      <c r="Q213" s="223">
        <v>0</v>
      </c>
      <c r="R213" s="223">
        <f>Q213*H213</f>
        <v>0</v>
      </c>
      <c r="S213" s="223">
        <v>0</v>
      </c>
      <c r="T213" s="224">
        <f>S213*H213</f>
        <v>0</v>
      </c>
      <c r="AR213" s="225" t="s">
        <v>136</v>
      </c>
      <c r="AT213" s="225" t="s">
        <v>131</v>
      </c>
      <c r="AU213" s="225" t="s">
        <v>137</v>
      </c>
      <c r="AY213" s="15" t="s">
        <v>129</v>
      </c>
      <c r="BE213" s="226">
        <f>IF(N213="základná",J213,0)</f>
        <v>0</v>
      </c>
      <c r="BF213" s="226">
        <f>IF(N213="znížená",J213,0)</f>
        <v>0</v>
      </c>
      <c r="BG213" s="226">
        <f>IF(N213="zákl. prenesená",J213,0)</f>
        <v>0</v>
      </c>
      <c r="BH213" s="226">
        <f>IF(N213="zníž. prenesená",J213,0)</f>
        <v>0</v>
      </c>
      <c r="BI213" s="226">
        <f>IF(N213="nulová",J213,0)</f>
        <v>0</v>
      </c>
      <c r="BJ213" s="15" t="s">
        <v>137</v>
      </c>
      <c r="BK213" s="227">
        <f>ROUND(I213*H213,3)</f>
        <v>0</v>
      </c>
      <c r="BL213" s="15" t="s">
        <v>136</v>
      </c>
      <c r="BM213" s="225" t="s">
        <v>282</v>
      </c>
    </row>
    <row r="214" s="12" customFormat="1">
      <c r="B214" s="228"/>
      <c r="C214" s="229"/>
      <c r="D214" s="230" t="s">
        <v>139</v>
      </c>
      <c r="E214" s="231" t="s">
        <v>1</v>
      </c>
      <c r="F214" s="232" t="s">
        <v>283</v>
      </c>
      <c r="G214" s="229"/>
      <c r="H214" s="233">
        <v>18</v>
      </c>
      <c r="I214" s="234"/>
      <c r="J214" s="229"/>
      <c r="K214" s="229"/>
      <c r="L214" s="235"/>
      <c r="M214" s="236"/>
      <c r="N214" s="237"/>
      <c r="O214" s="237"/>
      <c r="P214" s="237"/>
      <c r="Q214" s="237"/>
      <c r="R214" s="237"/>
      <c r="S214" s="237"/>
      <c r="T214" s="238"/>
      <c r="AT214" s="239" t="s">
        <v>139</v>
      </c>
      <c r="AU214" s="239" t="s">
        <v>137</v>
      </c>
      <c r="AV214" s="12" t="s">
        <v>137</v>
      </c>
      <c r="AW214" s="12" t="s">
        <v>30</v>
      </c>
      <c r="AX214" s="12" t="s">
        <v>80</v>
      </c>
      <c r="AY214" s="239" t="s">
        <v>129</v>
      </c>
    </row>
    <row r="215" s="1" customFormat="1" ht="24" customHeight="1">
      <c r="B215" s="36"/>
      <c r="C215" s="215" t="s">
        <v>284</v>
      </c>
      <c r="D215" s="215" t="s">
        <v>131</v>
      </c>
      <c r="E215" s="216" t="s">
        <v>285</v>
      </c>
      <c r="F215" s="217" t="s">
        <v>286</v>
      </c>
      <c r="G215" s="218" t="s">
        <v>195</v>
      </c>
      <c r="H215" s="219">
        <v>7.0499999999999998</v>
      </c>
      <c r="I215" s="220"/>
      <c r="J215" s="219">
        <f>ROUND(I215*H215,3)</f>
        <v>0</v>
      </c>
      <c r="K215" s="217" t="s">
        <v>135</v>
      </c>
      <c r="L215" s="41"/>
      <c r="M215" s="221" t="s">
        <v>1</v>
      </c>
      <c r="N215" s="222" t="s">
        <v>41</v>
      </c>
      <c r="O215" s="84"/>
      <c r="P215" s="223">
        <f>O215*H215</f>
        <v>0</v>
      </c>
      <c r="Q215" s="223">
        <v>0.37080000000000002</v>
      </c>
      <c r="R215" s="223">
        <f>Q215*H215</f>
        <v>2.6141399999999999</v>
      </c>
      <c r="S215" s="223">
        <v>0</v>
      </c>
      <c r="T215" s="224">
        <f>S215*H215</f>
        <v>0</v>
      </c>
      <c r="AR215" s="225" t="s">
        <v>136</v>
      </c>
      <c r="AT215" s="225" t="s">
        <v>131</v>
      </c>
      <c r="AU215" s="225" t="s">
        <v>137</v>
      </c>
      <c r="AY215" s="15" t="s">
        <v>129</v>
      </c>
      <c r="BE215" s="226">
        <f>IF(N215="základná",J215,0)</f>
        <v>0</v>
      </c>
      <c r="BF215" s="226">
        <f>IF(N215="znížená",J215,0)</f>
        <v>0</v>
      </c>
      <c r="BG215" s="226">
        <f>IF(N215="zákl. prenesená",J215,0)</f>
        <v>0</v>
      </c>
      <c r="BH215" s="226">
        <f>IF(N215="zníž. prenesená",J215,0)</f>
        <v>0</v>
      </c>
      <c r="BI215" s="226">
        <f>IF(N215="nulová",J215,0)</f>
        <v>0</v>
      </c>
      <c r="BJ215" s="15" t="s">
        <v>137</v>
      </c>
      <c r="BK215" s="227">
        <f>ROUND(I215*H215,3)</f>
        <v>0</v>
      </c>
      <c r="BL215" s="15" t="s">
        <v>136</v>
      </c>
      <c r="BM215" s="225" t="s">
        <v>287</v>
      </c>
    </row>
    <row r="216" s="1" customFormat="1" ht="36" customHeight="1">
      <c r="B216" s="36"/>
      <c r="C216" s="215" t="s">
        <v>288</v>
      </c>
      <c r="D216" s="215" t="s">
        <v>131</v>
      </c>
      <c r="E216" s="216" t="s">
        <v>289</v>
      </c>
      <c r="F216" s="217" t="s">
        <v>290</v>
      </c>
      <c r="G216" s="218" t="s">
        <v>195</v>
      </c>
      <c r="H216" s="219">
        <v>7.0499999999999998</v>
      </c>
      <c r="I216" s="220"/>
      <c r="J216" s="219">
        <f>ROUND(I216*H216,3)</f>
        <v>0</v>
      </c>
      <c r="K216" s="217" t="s">
        <v>135</v>
      </c>
      <c r="L216" s="41"/>
      <c r="M216" s="221" t="s">
        <v>1</v>
      </c>
      <c r="N216" s="222" t="s">
        <v>41</v>
      </c>
      <c r="O216" s="84"/>
      <c r="P216" s="223">
        <f>O216*H216</f>
        <v>0</v>
      </c>
      <c r="Q216" s="223">
        <v>0.34762999999999999</v>
      </c>
      <c r="R216" s="223">
        <f>Q216*H216</f>
        <v>2.4507914999999998</v>
      </c>
      <c r="S216" s="223">
        <v>0</v>
      </c>
      <c r="T216" s="224">
        <f>S216*H216</f>
        <v>0</v>
      </c>
      <c r="AR216" s="225" t="s">
        <v>136</v>
      </c>
      <c r="AT216" s="225" t="s">
        <v>131</v>
      </c>
      <c r="AU216" s="225" t="s">
        <v>137</v>
      </c>
      <c r="AY216" s="15" t="s">
        <v>129</v>
      </c>
      <c r="BE216" s="226">
        <f>IF(N216="základná",J216,0)</f>
        <v>0</v>
      </c>
      <c r="BF216" s="226">
        <f>IF(N216="znížená",J216,0)</f>
        <v>0</v>
      </c>
      <c r="BG216" s="226">
        <f>IF(N216="zákl. prenesená",J216,0)</f>
        <v>0</v>
      </c>
      <c r="BH216" s="226">
        <f>IF(N216="zníž. prenesená",J216,0)</f>
        <v>0</v>
      </c>
      <c r="BI216" s="226">
        <f>IF(N216="nulová",J216,0)</f>
        <v>0</v>
      </c>
      <c r="BJ216" s="15" t="s">
        <v>137</v>
      </c>
      <c r="BK216" s="227">
        <f>ROUND(I216*H216,3)</f>
        <v>0</v>
      </c>
      <c r="BL216" s="15" t="s">
        <v>136</v>
      </c>
      <c r="BM216" s="225" t="s">
        <v>291</v>
      </c>
    </row>
    <row r="217" s="1" customFormat="1" ht="36" customHeight="1">
      <c r="B217" s="36"/>
      <c r="C217" s="215" t="s">
        <v>292</v>
      </c>
      <c r="D217" s="215" t="s">
        <v>131</v>
      </c>
      <c r="E217" s="216" t="s">
        <v>293</v>
      </c>
      <c r="F217" s="217" t="s">
        <v>294</v>
      </c>
      <c r="G217" s="218" t="s">
        <v>195</v>
      </c>
      <c r="H217" s="219">
        <v>7.0499999999999998</v>
      </c>
      <c r="I217" s="220"/>
      <c r="J217" s="219">
        <f>ROUND(I217*H217,3)</f>
        <v>0</v>
      </c>
      <c r="K217" s="217" t="s">
        <v>135</v>
      </c>
      <c r="L217" s="41"/>
      <c r="M217" s="221" t="s">
        <v>1</v>
      </c>
      <c r="N217" s="222" t="s">
        <v>41</v>
      </c>
      <c r="O217" s="84"/>
      <c r="P217" s="223">
        <f>O217*H217</f>
        <v>0</v>
      </c>
      <c r="Q217" s="223">
        <v>0.39561000000000002</v>
      </c>
      <c r="R217" s="223">
        <f>Q217*H217</f>
        <v>2.7890505000000001</v>
      </c>
      <c r="S217" s="223">
        <v>0</v>
      </c>
      <c r="T217" s="224">
        <f>S217*H217</f>
        <v>0</v>
      </c>
      <c r="AR217" s="225" t="s">
        <v>136</v>
      </c>
      <c r="AT217" s="225" t="s">
        <v>131</v>
      </c>
      <c r="AU217" s="225" t="s">
        <v>137</v>
      </c>
      <c r="AY217" s="15" t="s">
        <v>129</v>
      </c>
      <c r="BE217" s="226">
        <f>IF(N217="základná",J217,0)</f>
        <v>0</v>
      </c>
      <c r="BF217" s="226">
        <f>IF(N217="znížená",J217,0)</f>
        <v>0</v>
      </c>
      <c r="BG217" s="226">
        <f>IF(N217="zákl. prenesená",J217,0)</f>
        <v>0</v>
      </c>
      <c r="BH217" s="226">
        <f>IF(N217="zníž. prenesená",J217,0)</f>
        <v>0</v>
      </c>
      <c r="BI217" s="226">
        <f>IF(N217="nulová",J217,0)</f>
        <v>0</v>
      </c>
      <c r="BJ217" s="15" t="s">
        <v>137</v>
      </c>
      <c r="BK217" s="227">
        <f>ROUND(I217*H217,3)</f>
        <v>0</v>
      </c>
      <c r="BL217" s="15" t="s">
        <v>136</v>
      </c>
      <c r="BM217" s="225" t="s">
        <v>295</v>
      </c>
    </row>
    <row r="218" s="11" customFormat="1" ht="22.8" customHeight="1">
      <c r="B218" s="199"/>
      <c r="C218" s="200"/>
      <c r="D218" s="201" t="s">
        <v>74</v>
      </c>
      <c r="E218" s="213" t="s">
        <v>162</v>
      </c>
      <c r="F218" s="213" t="s">
        <v>296</v>
      </c>
      <c r="G218" s="200"/>
      <c r="H218" s="200"/>
      <c r="I218" s="203"/>
      <c r="J218" s="214">
        <f>BK218</f>
        <v>0</v>
      </c>
      <c r="K218" s="200"/>
      <c r="L218" s="205"/>
      <c r="M218" s="206"/>
      <c r="N218" s="207"/>
      <c r="O218" s="207"/>
      <c r="P218" s="208">
        <f>SUM(P219:P242)</f>
        <v>0</v>
      </c>
      <c r="Q218" s="207"/>
      <c r="R218" s="208">
        <f>SUM(R219:R242)</f>
        <v>1.09669068</v>
      </c>
      <c r="S218" s="207"/>
      <c r="T218" s="209">
        <f>SUM(T219:T242)</f>
        <v>0</v>
      </c>
      <c r="AR218" s="210" t="s">
        <v>80</v>
      </c>
      <c r="AT218" s="211" t="s">
        <v>74</v>
      </c>
      <c r="AU218" s="211" t="s">
        <v>80</v>
      </c>
      <c r="AY218" s="210" t="s">
        <v>129</v>
      </c>
      <c r="BK218" s="212">
        <f>SUM(BK219:BK242)</f>
        <v>0</v>
      </c>
    </row>
    <row r="219" s="1" customFormat="1" ht="24" customHeight="1">
      <c r="B219" s="36"/>
      <c r="C219" s="215" t="s">
        <v>297</v>
      </c>
      <c r="D219" s="215" t="s">
        <v>131</v>
      </c>
      <c r="E219" s="216" t="s">
        <v>298</v>
      </c>
      <c r="F219" s="217" t="s">
        <v>299</v>
      </c>
      <c r="G219" s="218" t="s">
        <v>195</v>
      </c>
      <c r="H219" s="219">
        <v>10.08</v>
      </c>
      <c r="I219" s="220"/>
      <c r="J219" s="219">
        <f>ROUND(I219*H219,3)</f>
        <v>0</v>
      </c>
      <c r="K219" s="217" t="s">
        <v>135</v>
      </c>
      <c r="L219" s="41"/>
      <c r="M219" s="221" t="s">
        <v>1</v>
      </c>
      <c r="N219" s="222" t="s">
        <v>41</v>
      </c>
      <c r="O219" s="84"/>
      <c r="P219" s="223">
        <f>O219*H219</f>
        <v>0</v>
      </c>
      <c r="Q219" s="223">
        <v>0.01119</v>
      </c>
      <c r="R219" s="223">
        <f>Q219*H219</f>
        <v>0.1127952</v>
      </c>
      <c r="S219" s="223">
        <v>0</v>
      </c>
      <c r="T219" s="224">
        <f>S219*H219</f>
        <v>0</v>
      </c>
      <c r="AR219" s="225" t="s">
        <v>136</v>
      </c>
      <c r="AT219" s="225" t="s">
        <v>131</v>
      </c>
      <c r="AU219" s="225" t="s">
        <v>137</v>
      </c>
      <c r="AY219" s="15" t="s">
        <v>129</v>
      </c>
      <c r="BE219" s="226">
        <f>IF(N219="základná",J219,0)</f>
        <v>0</v>
      </c>
      <c r="BF219" s="226">
        <f>IF(N219="znížená",J219,0)</f>
        <v>0</v>
      </c>
      <c r="BG219" s="226">
        <f>IF(N219="zákl. prenesená",J219,0)</f>
        <v>0</v>
      </c>
      <c r="BH219" s="226">
        <f>IF(N219="zníž. prenesená",J219,0)</f>
        <v>0</v>
      </c>
      <c r="BI219" s="226">
        <f>IF(N219="nulová",J219,0)</f>
        <v>0</v>
      </c>
      <c r="BJ219" s="15" t="s">
        <v>137</v>
      </c>
      <c r="BK219" s="227">
        <f>ROUND(I219*H219,3)</f>
        <v>0</v>
      </c>
      <c r="BL219" s="15" t="s">
        <v>136</v>
      </c>
      <c r="BM219" s="225" t="s">
        <v>300</v>
      </c>
    </row>
    <row r="220" s="12" customFormat="1">
      <c r="B220" s="228"/>
      <c r="C220" s="229"/>
      <c r="D220" s="230" t="s">
        <v>139</v>
      </c>
      <c r="E220" s="231" t="s">
        <v>1</v>
      </c>
      <c r="F220" s="232" t="s">
        <v>301</v>
      </c>
      <c r="G220" s="229"/>
      <c r="H220" s="233">
        <v>10.08</v>
      </c>
      <c r="I220" s="234"/>
      <c r="J220" s="229"/>
      <c r="K220" s="229"/>
      <c r="L220" s="235"/>
      <c r="M220" s="236"/>
      <c r="N220" s="237"/>
      <c r="O220" s="237"/>
      <c r="P220" s="237"/>
      <c r="Q220" s="237"/>
      <c r="R220" s="237"/>
      <c r="S220" s="237"/>
      <c r="T220" s="238"/>
      <c r="AT220" s="239" t="s">
        <v>139</v>
      </c>
      <c r="AU220" s="239" t="s">
        <v>137</v>
      </c>
      <c r="AV220" s="12" t="s">
        <v>137</v>
      </c>
      <c r="AW220" s="12" t="s">
        <v>30</v>
      </c>
      <c r="AX220" s="12" t="s">
        <v>80</v>
      </c>
      <c r="AY220" s="239" t="s">
        <v>129</v>
      </c>
    </row>
    <row r="221" s="1" customFormat="1" ht="24" customHeight="1">
      <c r="B221" s="36"/>
      <c r="C221" s="215" t="s">
        <v>302</v>
      </c>
      <c r="D221" s="215" t="s">
        <v>131</v>
      </c>
      <c r="E221" s="216" t="s">
        <v>303</v>
      </c>
      <c r="F221" s="217" t="s">
        <v>304</v>
      </c>
      <c r="G221" s="218" t="s">
        <v>195</v>
      </c>
      <c r="H221" s="219">
        <v>0.001</v>
      </c>
      <c r="I221" s="220"/>
      <c r="J221" s="219">
        <f>ROUND(I221*H221,3)</f>
        <v>0</v>
      </c>
      <c r="K221" s="217" t="s">
        <v>1</v>
      </c>
      <c r="L221" s="41"/>
      <c r="M221" s="221" t="s">
        <v>1</v>
      </c>
      <c r="N221" s="222" t="s">
        <v>41</v>
      </c>
      <c r="O221" s="84"/>
      <c r="P221" s="223">
        <f>O221*H221</f>
        <v>0</v>
      </c>
      <c r="Q221" s="223">
        <v>0.037560000000000003</v>
      </c>
      <c r="R221" s="223">
        <f>Q221*H221</f>
        <v>3.7560000000000006E-05</v>
      </c>
      <c r="S221" s="223">
        <v>0</v>
      </c>
      <c r="T221" s="224">
        <f>S221*H221</f>
        <v>0</v>
      </c>
      <c r="AR221" s="225" t="s">
        <v>136</v>
      </c>
      <c r="AT221" s="225" t="s">
        <v>131</v>
      </c>
      <c r="AU221" s="225" t="s">
        <v>137</v>
      </c>
      <c r="AY221" s="15" t="s">
        <v>129</v>
      </c>
      <c r="BE221" s="226">
        <f>IF(N221="základná",J221,0)</f>
        <v>0</v>
      </c>
      <c r="BF221" s="226">
        <f>IF(N221="znížená",J221,0)</f>
        <v>0</v>
      </c>
      <c r="BG221" s="226">
        <f>IF(N221="zákl. prenesená",J221,0)</f>
        <v>0</v>
      </c>
      <c r="BH221" s="226">
        <f>IF(N221="zníž. prenesená",J221,0)</f>
        <v>0</v>
      </c>
      <c r="BI221" s="226">
        <f>IF(N221="nulová",J221,0)</f>
        <v>0</v>
      </c>
      <c r="BJ221" s="15" t="s">
        <v>137</v>
      </c>
      <c r="BK221" s="227">
        <f>ROUND(I221*H221,3)</f>
        <v>0</v>
      </c>
      <c r="BL221" s="15" t="s">
        <v>136</v>
      </c>
      <c r="BM221" s="225" t="s">
        <v>305</v>
      </c>
    </row>
    <row r="222" s="1" customFormat="1" ht="36" customHeight="1">
      <c r="B222" s="36"/>
      <c r="C222" s="215" t="s">
        <v>306</v>
      </c>
      <c r="D222" s="215" t="s">
        <v>131</v>
      </c>
      <c r="E222" s="216" t="s">
        <v>307</v>
      </c>
      <c r="F222" s="217" t="s">
        <v>308</v>
      </c>
      <c r="G222" s="218" t="s">
        <v>195</v>
      </c>
      <c r="H222" s="219">
        <v>23.559999999999999</v>
      </c>
      <c r="I222" s="220"/>
      <c r="J222" s="219">
        <f>ROUND(I222*H222,3)</f>
        <v>0</v>
      </c>
      <c r="K222" s="217" t="s">
        <v>135</v>
      </c>
      <c r="L222" s="41"/>
      <c r="M222" s="221" t="s">
        <v>1</v>
      </c>
      <c r="N222" s="222" t="s">
        <v>41</v>
      </c>
      <c r="O222" s="84"/>
      <c r="P222" s="223">
        <f>O222*H222</f>
        <v>0</v>
      </c>
      <c r="Q222" s="223">
        <v>0.00014999999999999999</v>
      </c>
      <c r="R222" s="223">
        <f>Q222*H222</f>
        <v>0.0035339999999999994</v>
      </c>
      <c r="S222" s="223">
        <v>0</v>
      </c>
      <c r="T222" s="224">
        <f>S222*H222</f>
        <v>0</v>
      </c>
      <c r="AR222" s="225" t="s">
        <v>136</v>
      </c>
      <c r="AT222" s="225" t="s">
        <v>131</v>
      </c>
      <c r="AU222" s="225" t="s">
        <v>137</v>
      </c>
      <c r="AY222" s="15" t="s">
        <v>129</v>
      </c>
      <c r="BE222" s="226">
        <f>IF(N222="základná",J222,0)</f>
        <v>0</v>
      </c>
      <c r="BF222" s="226">
        <f>IF(N222="znížená",J222,0)</f>
        <v>0</v>
      </c>
      <c r="BG222" s="226">
        <f>IF(N222="zákl. prenesená",J222,0)</f>
        <v>0</v>
      </c>
      <c r="BH222" s="226">
        <f>IF(N222="zníž. prenesená",J222,0)</f>
        <v>0</v>
      </c>
      <c r="BI222" s="226">
        <f>IF(N222="nulová",J222,0)</f>
        <v>0</v>
      </c>
      <c r="BJ222" s="15" t="s">
        <v>137</v>
      </c>
      <c r="BK222" s="227">
        <f>ROUND(I222*H222,3)</f>
        <v>0</v>
      </c>
      <c r="BL222" s="15" t="s">
        <v>136</v>
      </c>
      <c r="BM222" s="225" t="s">
        <v>309</v>
      </c>
    </row>
    <row r="223" s="12" customFormat="1">
      <c r="B223" s="228"/>
      <c r="C223" s="229"/>
      <c r="D223" s="230" t="s">
        <v>139</v>
      </c>
      <c r="E223" s="231" t="s">
        <v>1</v>
      </c>
      <c r="F223" s="232" t="s">
        <v>310</v>
      </c>
      <c r="G223" s="229"/>
      <c r="H223" s="233">
        <v>23.559999999999999</v>
      </c>
      <c r="I223" s="234"/>
      <c r="J223" s="229"/>
      <c r="K223" s="229"/>
      <c r="L223" s="235"/>
      <c r="M223" s="236"/>
      <c r="N223" s="237"/>
      <c r="O223" s="237"/>
      <c r="P223" s="237"/>
      <c r="Q223" s="237"/>
      <c r="R223" s="237"/>
      <c r="S223" s="237"/>
      <c r="T223" s="238"/>
      <c r="AT223" s="239" t="s">
        <v>139</v>
      </c>
      <c r="AU223" s="239" t="s">
        <v>137</v>
      </c>
      <c r="AV223" s="12" t="s">
        <v>137</v>
      </c>
      <c r="AW223" s="12" t="s">
        <v>30</v>
      </c>
      <c r="AX223" s="12" t="s">
        <v>80</v>
      </c>
      <c r="AY223" s="239" t="s">
        <v>129</v>
      </c>
    </row>
    <row r="224" s="1" customFormat="1" ht="24" customHeight="1">
      <c r="B224" s="36"/>
      <c r="C224" s="215" t="s">
        <v>311</v>
      </c>
      <c r="D224" s="215" t="s">
        <v>131</v>
      </c>
      <c r="E224" s="216" t="s">
        <v>312</v>
      </c>
      <c r="F224" s="217" t="s">
        <v>313</v>
      </c>
      <c r="G224" s="218" t="s">
        <v>195</v>
      </c>
      <c r="H224" s="219">
        <v>23.559999999999999</v>
      </c>
      <c r="I224" s="220"/>
      <c r="J224" s="219">
        <f>ROUND(I224*H224,3)</f>
        <v>0</v>
      </c>
      <c r="K224" s="217" t="s">
        <v>135</v>
      </c>
      <c r="L224" s="41"/>
      <c r="M224" s="221" t="s">
        <v>1</v>
      </c>
      <c r="N224" s="222" t="s">
        <v>41</v>
      </c>
      <c r="O224" s="84"/>
      <c r="P224" s="223">
        <f>O224*H224</f>
        <v>0</v>
      </c>
      <c r="Q224" s="223">
        <v>0.0040899999999999999</v>
      </c>
      <c r="R224" s="223">
        <f>Q224*H224</f>
        <v>0.096360399999999999</v>
      </c>
      <c r="S224" s="223">
        <v>0</v>
      </c>
      <c r="T224" s="224">
        <f>S224*H224</f>
        <v>0</v>
      </c>
      <c r="AR224" s="225" t="s">
        <v>136</v>
      </c>
      <c r="AT224" s="225" t="s">
        <v>131</v>
      </c>
      <c r="AU224" s="225" t="s">
        <v>137</v>
      </c>
      <c r="AY224" s="15" t="s">
        <v>129</v>
      </c>
      <c r="BE224" s="226">
        <f>IF(N224="základná",J224,0)</f>
        <v>0</v>
      </c>
      <c r="BF224" s="226">
        <f>IF(N224="znížená",J224,0)</f>
        <v>0</v>
      </c>
      <c r="BG224" s="226">
        <f>IF(N224="zákl. prenesená",J224,0)</f>
        <v>0</v>
      </c>
      <c r="BH224" s="226">
        <f>IF(N224="zníž. prenesená",J224,0)</f>
        <v>0</v>
      </c>
      <c r="BI224" s="226">
        <f>IF(N224="nulová",J224,0)</f>
        <v>0</v>
      </c>
      <c r="BJ224" s="15" t="s">
        <v>137</v>
      </c>
      <c r="BK224" s="227">
        <f>ROUND(I224*H224,3)</f>
        <v>0</v>
      </c>
      <c r="BL224" s="15" t="s">
        <v>136</v>
      </c>
      <c r="BM224" s="225" t="s">
        <v>314</v>
      </c>
    </row>
    <row r="225" s="1" customFormat="1" ht="24" customHeight="1">
      <c r="B225" s="36"/>
      <c r="C225" s="215" t="s">
        <v>315</v>
      </c>
      <c r="D225" s="215" t="s">
        <v>131</v>
      </c>
      <c r="E225" s="216" t="s">
        <v>316</v>
      </c>
      <c r="F225" s="217" t="s">
        <v>317</v>
      </c>
      <c r="G225" s="218" t="s">
        <v>195</v>
      </c>
      <c r="H225" s="219">
        <v>23.559999999999999</v>
      </c>
      <c r="I225" s="220"/>
      <c r="J225" s="219">
        <f>ROUND(I225*H225,3)</f>
        <v>0</v>
      </c>
      <c r="K225" s="217" t="s">
        <v>135</v>
      </c>
      <c r="L225" s="41"/>
      <c r="M225" s="221" t="s">
        <v>1</v>
      </c>
      <c r="N225" s="222" t="s">
        <v>41</v>
      </c>
      <c r="O225" s="84"/>
      <c r="P225" s="223">
        <f>O225*H225</f>
        <v>0</v>
      </c>
      <c r="Q225" s="223">
        <v>0.00415</v>
      </c>
      <c r="R225" s="223">
        <f>Q225*H225</f>
        <v>0.097774</v>
      </c>
      <c r="S225" s="223">
        <v>0</v>
      </c>
      <c r="T225" s="224">
        <f>S225*H225</f>
        <v>0</v>
      </c>
      <c r="AR225" s="225" t="s">
        <v>136</v>
      </c>
      <c r="AT225" s="225" t="s">
        <v>131</v>
      </c>
      <c r="AU225" s="225" t="s">
        <v>137</v>
      </c>
      <c r="AY225" s="15" t="s">
        <v>129</v>
      </c>
      <c r="BE225" s="226">
        <f>IF(N225="základná",J225,0)</f>
        <v>0</v>
      </c>
      <c r="BF225" s="226">
        <f>IF(N225="znížená",J225,0)</f>
        <v>0</v>
      </c>
      <c r="BG225" s="226">
        <f>IF(N225="zákl. prenesená",J225,0)</f>
        <v>0</v>
      </c>
      <c r="BH225" s="226">
        <f>IF(N225="zníž. prenesená",J225,0)</f>
        <v>0</v>
      </c>
      <c r="BI225" s="226">
        <f>IF(N225="nulová",J225,0)</f>
        <v>0</v>
      </c>
      <c r="BJ225" s="15" t="s">
        <v>137</v>
      </c>
      <c r="BK225" s="227">
        <f>ROUND(I225*H225,3)</f>
        <v>0</v>
      </c>
      <c r="BL225" s="15" t="s">
        <v>136</v>
      </c>
      <c r="BM225" s="225" t="s">
        <v>318</v>
      </c>
    </row>
    <row r="226" s="1" customFormat="1" ht="24" customHeight="1">
      <c r="B226" s="36"/>
      <c r="C226" s="215" t="s">
        <v>319</v>
      </c>
      <c r="D226" s="215" t="s">
        <v>131</v>
      </c>
      <c r="E226" s="216" t="s">
        <v>320</v>
      </c>
      <c r="F226" s="217" t="s">
        <v>321</v>
      </c>
      <c r="G226" s="218" t="s">
        <v>195</v>
      </c>
      <c r="H226" s="219">
        <v>23.135999999999999</v>
      </c>
      <c r="I226" s="220"/>
      <c r="J226" s="219">
        <f>ROUND(I226*H226,3)</f>
        <v>0</v>
      </c>
      <c r="K226" s="217" t="s">
        <v>135</v>
      </c>
      <c r="L226" s="41"/>
      <c r="M226" s="221" t="s">
        <v>1</v>
      </c>
      <c r="N226" s="222" t="s">
        <v>41</v>
      </c>
      <c r="O226" s="84"/>
      <c r="P226" s="223">
        <f>O226*H226</f>
        <v>0</v>
      </c>
      <c r="Q226" s="223">
        <v>0.0049300000000000004</v>
      </c>
      <c r="R226" s="223">
        <f>Q226*H226</f>
        <v>0.11406048000000001</v>
      </c>
      <c r="S226" s="223">
        <v>0</v>
      </c>
      <c r="T226" s="224">
        <f>S226*H226</f>
        <v>0</v>
      </c>
      <c r="AR226" s="225" t="s">
        <v>136</v>
      </c>
      <c r="AT226" s="225" t="s">
        <v>131</v>
      </c>
      <c r="AU226" s="225" t="s">
        <v>137</v>
      </c>
      <c r="AY226" s="15" t="s">
        <v>129</v>
      </c>
      <c r="BE226" s="226">
        <f>IF(N226="základná",J226,0)</f>
        <v>0</v>
      </c>
      <c r="BF226" s="226">
        <f>IF(N226="znížená",J226,0)</f>
        <v>0</v>
      </c>
      <c r="BG226" s="226">
        <f>IF(N226="zákl. prenesená",J226,0)</f>
        <v>0</v>
      </c>
      <c r="BH226" s="226">
        <f>IF(N226="zníž. prenesená",J226,0)</f>
        <v>0</v>
      </c>
      <c r="BI226" s="226">
        <f>IF(N226="nulová",J226,0)</f>
        <v>0</v>
      </c>
      <c r="BJ226" s="15" t="s">
        <v>137</v>
      </c>
      <c r="BK226" s="227">
        <f>ROUND(I226*H226,3)</f>
        <v>0</v>
      </c>
      <c r="BL226" s="15" t="s">
        <v>136</v>
      </c>
      <c r="BM226" s="225" t="s">
        <v>322</v>
      </c>
    </row>
    <row r="227" s="12" customFormat="1">
      <c r="B227" s="228"/>
      <c r="C227" s="229"/>
      <c r="D227" s="230" t="s">
        <v>139</v>
      </c>
      <c r="E227" s="231" t="s">
        <v>1</v>
      </c>
      <c r="F227" s="232" t="s">
        <v>323</v>
      </c>
      <c r="G227" s="229"/>
      <c r="H227" s="233">
        <v>23.135999999999999</v>
      </c>
      <c r="I227" s="234"/>
      <c r="J227" s="229"/>
      <c r="K227" s="229"/>
      <c r="L227" s="235"/>
      <c r="M227" s="236"/>
      <c r="N227" s="237"/>
      <c r="O227" s="237"/>
      <c r="P227" s="237"/>
      <c r="Q227" s="237"/>
      <c r="R227" s="237"/>
      <c r="S227" s="237"/>
      <c r="T227" s="238"/>
      <c r="AT227" s="239" t="s">
        <v>139</v>
      </c>
      <c r="AU227" s="239" t="s">
        <v>137</v>
      </c>
      <c r="AV227" s="12" t="s">
        <v>137</v>
      </c>
      <c r="AW227" s="12" t="s">
        <v>30</v>
      </c>
      <c r="AX227" s="12" t="s">
        <v>80</v>
      </c>
      <c r="AY227" s="239" t="s">
        <v>129</v>
      </c>
    </row>
    <row r="228" s="1" customFormat="1" ht="16.5" customHeight="1">
      <c r="B228" s="36"/>
      <c r="C228" s="215" t="s">
        <v>324</v>
      </c>
      <c r="D228" s="215" t="s">
        <v>131</v>
      </c>
      <c r="E228" s="216" t="s">
        <v>325</v>
      </c>
      <c r="F228" s="217" t="s">
        <v>326</v>
      </c>
      <c r="G228" s="218" t="s">
        <v>195</v>
      </c>
      <c r="H228" s="219">
        <v>23.135999999999999</v>
      </c>
      <c r="I228" s="220"/>
      <c r="J228" s="219">
        <f>ROUND(I228*H228,3)</f>
        <v>0</v>
      </c>
      <c r="K228" s="217" t="s">
        <v>135</v>
      </c>
      <c r="L228" s="41"/>
      <c r="M228" s="221" t="s">
        <v>1</v>
      </c>
      <c r="N228" s="222" t="s">
        <v>41</v>
      </c>
      <c r="O228" s="84"/>
      <c r="P228" s="223">
        <f>O228*H228</f>
        <v>0</v>
      </c>
      <c r="Q228" s="223">
        <v>0.013650000000000001</v>
      </c>
      <c r="R228" s="223">
        <f>Q228*H228</f>
        <v>0.31580639999999999</v>
      </c>
      <c r="S228" s="223">
        <v>0</v>
      </c>
      <c r="T228" s="224">
        <f>S228*H228</f>
        <v>0</v>
      </c>
      <c r="AR228" s="225" t="s">
        <v>136</v>
      </c>
      <c r="AT228" s="225" t="s">
        <v>131</v>
      </c>
      <c r="AU228" s="225" t="s">
        <v>137</v>
      </c>
      <c r="AY228" s="15" t="s">
        <v>129</v>
      </c>
      <c r="BE228" s="226">
        <f>IF(N228="základná",J228,0)</f>
        <v>0</v>
      </c>
      <c r="BF228" s="226">
        <f>IF(N228="znížená",J228,0)</f>
        <v>0</v>
      </c>
      <c r="BG228" s="226">
        <f>IF(N228="zákl. prenesená",J228,0)</f>
        <v>0</v>
      </c>
      <c r="BH228" s="226">
        <f>IF(N228="zníž. prenesená",J228,0)</f>
        <v>0</v>
      </c>
      <c r="BI228" s="226">
        <f>IF(N228="nulová",J228,0)</f>
        <v>0</v>
      </c>
      <c r="BJ228" s="15" t="s">
        <v>137</v>
      </c>
      <c r="BK228" s="227">
        <f>ROUND(I228*H228,3)</f>
        <v>0</v>
      </c>
      <c r="BL228" s="15" t="s">
        <v>136</v>
      </c>
      <c r="BM228" s="225" t="s">
        <v>327</v>
      </c>
    </row>
    <row r="229" s="12" customFormat="1">
      <c r="B229" s="228"/>
      <c r="C229" s="229"/>
      <c r="D229" s="230" t="s">
        <v>139</v>
      </c>
      <c r="E229" s="231" t="s">
        <v>1</v>
      </c>
      <c r="F229" s="232" t="s">
        <v>323</v>
      </c>
      <c r="G229" s="229"/>
      <c r="H229" s="233">
        <v>23.135999999999999</v>
      </c>
      <c r="I229" s="234"/>
      <c r="J229" s="229"/>
      <c r="K229" s="229"/>
      <c r="L229" s="235"/>
      <c r="M229" s="236"/>
      <c r="N229" s="237"/>
      <c r="O229" s="237"/>
      <c r="P229" s="237"/>
      <c r="Q229" s="237"/>
      <c r="R229" s="237"/>
      <c r="S229" s="237"/>
      <c r="T229" s="238"/>
      <c r="AT229" s="239" t="s">
        <v>139</v>
      </c>
      <c r="AU229" s="239" t="s">
        <v>137</v>
      </c>
      <c r="AV229" s="12" t="s">
        <v>137</v>
      </c>
      <c r="AW229" s="12" t="s">
        <v>30</v>
      </c>
      <c r="AX229" s="12" t="s">
        <v>80</v>
      </c>
      <c r="AY229" s="239" t="s">
        <v>129</v>
      </c>
    </row>
    <row r="230" s="1" customFormat="1" ht="16.5" customHeight="1">
      <c r="B230" s="36"/>
      <c r="C230" s="215" t="s">
        <v>328</v>
      </c>
      <c r="D230" s="215" t="s">
        <v>131</v>
      </c>
      <c r="E230" s="216" t="s">
        <v>329</v>
      </c>
      <c r="F230" s="217" t="s">
        <v>330</v>
      </c>
      <c r="G230" s="218" t="s">
        <v>195</v>
      </c>
      <c r="H230" s="219">
        <v>2.7999999999999998</v>
      </c>
      <c r="I230" s="220"/>
      <c r="J230" s="219">
        <f>ROUND(I230*H230,3)</f>
        <v>0</v>
      </c>
      <c r="K230" s="217" t="s">
        <v>135</v>
      </c>
      <c r="L230" s="41"/>
      <c r="M230" s="221" t="s">
        <v>1</v>
      </c>
      <c r="N230" s="222" t="s">
        <v>41</v>
      </c>
      <c r="O230" s="84"/>
      <c r="P230" s="223">
        <f>O230*H230</f>
        <v>0</v>
      </c>
      <c r="Q230" s="223">
        <v>0.043569999999999998</v>
      </c>
      <c r="R230" s="223">
        <f>Q230*H230</f>
        <v>0.12199599999999998</v>
      </c>
      <c r="S230" s="223">
        <v>0</v>
      </c>
      <c r="T230" s="224">
        <f>S230*H230</f>
        <v>0</v>
      </c>
      <c r="AR230" s="225" t="s">
        <v>136</v>
      </c>
      <c r="AT230" s="225" t="s">
        <v>131</v>
      </c>
      <c r="AU230" s="225" t="s">
        <v>137</v>
      </c>
      <c r="AY230" s="15" t="s">
        <v>129</v>
      </c>
      <c r="BE230" s="226">
        <f>IF(N230="základná",J230,0)</f>
        <v>0</v>
      </c>
      <c r="BF230" s="226">
        <f>IF(N230="znížená",J230,0)</f>
        <v>0</v>
      </c>
      <c r="BG230" s="226">
        <f>IF(N230="zákl. prenesená",J230,0)</f>
        <v>0</v>
      </c>
      <c r="BH230" s="226">
        <f>IF(N230="zníž. prenesená",J230,0)</f>
        <v>0</v>
      </c>
      <c r="BI230" s="226">
        <f>IF(N230="nulová",J230,0)</f>
        <v>0</v>
      </c>
      <c r="BJ230" s="15" t="s">
        <v>137</v>
      </c>
      <c r="BK230" s="227">
        <f>ROUND(I230*H230,3)</f>
        <v>0</v>
      </c>
      <c r="BL230" s="15" t="s">
        <v>136</v>
      </c>
      <c r="BM230" s="225" t="s">
        <v>331</v>
      </c>
    </row>
    <row r="231" s="12" customFormat="1">
      <c r="B231" s="228"/>
      <c r="C231" s="229"/>
      <c r="D231" s="230" t="s">
        <v>139</v>
      </c>
      <c r="E231" s="231" t="s">
        <v>1</v>
      </c>
      <c r="F231" s="232" t="s">
        <v>332</v>
      </c>
      <c r="G231" s="229"/>
      <c r="H231" s="233">
        <v>1.6799999999999999</v>
      </c>
      <c r="I231" s="234"/>
      <c r="J231" s="229"/>
      <c r="K231" s="229"/>
      <c r="L231" s="235"/>
      <c r="M231" s="236"/>
      <c r="N231" s="237"/>
      <c r="O231" s="237"/>
      <c r="P231" s="237"/>
      <c r="Q231" s="237"/>
      <c r="R231" s="237"/>
      <c r="S231" s="237"/>
      <c r="T231" s="238"/>
      <c r="AT231" s="239" t="s">
        <v>139</v>
      </c>
      <c r="AU231" s="239" t="s">
        <v>137</v>
      </c>
      <c r="AV231" s="12" t="s">
        <v>137</v>
      </c>
      <c r="AW231" s="12" t="s">
        <v>30</v>
      </c>
      <c r="AX231" s="12" t="s">
        <v>75</v>
      </c>
      <c r="AY231" s="239" t="s">
        <v>129</v>
      </c>
    </row>
    <row r="232" s="12" customFormat="1">
      <c r="B232" s="228"/>
      <c r="C232" s="229"/>
      <c r="D232" s="230" t="s">
        <v>139</v>
      </c>
      <c r="E232" s="231" t="s">
        <v>1</v>
      </c>
      <c r="F232" s="232" t="s">
        <v>333</v>
      </c>
      <c r="G232" s="229"/>
      <c r="H232" s="233">
        <v>1.1200000000000001</v>
      </c>
      <c r="I232" s="234"/>
      <c r="J232" s="229"/>
      <c r="K232" s="229"/>
      <c r="L232" s="235"/>
      <c r="M232" s="236"/>
      <c r="N232" s="237"/>
      <c r="O232" s="237"/>
      <c r="P232" s="237"/>
      <c r="Q232" s="237"/>
      <c r="R232" s="237"/>
      <c r="S232" s="237"/>
      <c r="T232" s="238"/>
      <c r="AT232" s="239" t="s">
        <v>139</v>
      </c>
      <c r="AU232" s="239" t="s">
        <v>137</v>
      </c>
      <c r="AV232" s="12" t="s">
        <v>137</v>
      </c>
      <c r="AW232" s="12" t="s">
        <v>30</v>
      </c>
      <c r="AX232" s="12" t="s">
        <v>75</v>
      </c>
      <c r="AY232" s="239" t="s">
        <v>129</v>
      </c>
    </row>
    <row r="233" s="13" customFormat="1">
      <c r="B233" s="240"/>
      <c r="C233" s="241"/>
      <c r="D233" s="230" t="s">
        <v>139</v>
      </c>
      <c r="E233" s="242" t="s">
        <v>1</v>
      </c>
      <c r="F233" s="243" t="s">
        <v>144</v>
      </c>
      <c r="G233" s="241"/>
      <c r="H233" s="244">
        <v>2.7999999999999998</v>
      </c>
      <c r="I233" s="245"/>
      <c r="J233" s="241"/>
      <c r="K233" s="241"/>
      <c r="L233" s="246"/>
      <c r="M233" s="247"/>
      <c r="N233" s="248"/>
      <c r="O233" s="248"/>
      <c r="P233" s="248"/>
      <c r="Q233" s="248"/>
      <c r="R233" s="248"/>
      <c r="S233" s="248"/>
      <c r="T233" s="249"/>
      <c r="AT233" s="250" t="s">
        <v>139</v>
      </c>
      <c r="AU233" s="250" t="s">
        <v>137</v>
      </c>
      <c r="AV233" s="13" t="s">
        <v>136</v>
      </c>
      <c r="AW233" s="13" t="s">
        <v>30</v>
      </c>
      <c r="AX233" s="13" t="s">
        <v>80</v>
      </c>
      <c r="AY233" s="250" t="s">
        <v>129</v>
      </c>
    </row>
    <row r="234" s="1" customFormat="1" ht="24" customHeight="1">
      <c r="B234" s="36"/>
      <c r="C234" s="215" t="s">
        <v>334</v>
      </c>
      <c r="D234" s="215" t="s">
        <v>131</v>
      </c>
      <c r="E234" s="216" t="s">
        <v>335</v>
      </c>
      <c r="F234" s="217" t="s">
        <v>336</v>
      </c>
      <c r="G234" s="218" t="s">
        <v>195</v>
      </c>
      <c r="H234" s="219">
        <v>1.3260000000000001</v>
      </c>
      <c r="I234" s="220"/>
      <c r="J234" s="219">
        <f>ROUND(I234*H234,3)</f>
        <v>0</v>
      </c>
      <c r="K234" s="217" t="s">
        <v>1</v>
      </c>
      <c r="L234" s="41"/>
      <c r="M234" s="221" t="s">
        <v>1</v>
      </c>
      <c r="N234" s="222" t="s">
        <v>41</v>
      </c>
      <c r="O234" s="84"/>
      <c r="P234" s="223">
        <f>O234*H234</f>
        <v>0</v>
      </c>
      <c r="Q234" s="223">
        <v>0.01104</v>
      </c>
      <c r="R234" s="223">
        <f>Q234*H234</f>
        <v>0.014639040000000001</v>
      </c>
      <c r="S234" s="223">
        <v>0</v>
      </c>
      <c r="T234" s="224">
        <f>S234*H234</f>
        <v>0</v>
      </c>
      <c r="AR234" s="225" t="s">
        <v>136</v>
      </c>
      <c r="AT234" s="225" t="s">
        <v>131</v>
      </c>
      <c r="AU234" s="225" t="s">
        <v>137</v>
      </c>
      <c r="AY234" s="15" t="s">
        <v>129</v>
      </c>
      <c r="BE234" s="226">
        <f>IF(N234="základná",J234,0)</f>
        <v>0</v>
      </c>
      <c r="BF234" s="226">
        <f>IF(N234="znížená",J234,0)</f>
        <v>0</v>
      </c>
      <c r="BG234" s="226">
        <f>IF(N234="zákl. prenesená",J234,0)</f>
        <v>0</v>
      </c>
      <c r="BH234" s="226">
        <f>IF(N234="zníž. prenesená",J234,0)</f>
        <v>0</v>
      </c>
      <c r="BI234" s="226">
        <f>IF(N234="nulová",J234,0)</f>
        <v>0</v>
      </c>
      <c r="BJ234" s="15" t="s">
        <v>137</v>
      </c>
      <c r="BK234" s="227">
        <f>ROUND(I234*H234,3)</f>
        <v>0</v>
      </c>
      <c r="BL234" s="15" t="s">
        <v>136</v>
      </c>
      <c r="BM234" s="225" t="s">
        <v>337</v>
      </c>
    </row>
    <row r="235" s="12" customFormat="1">
      <c r="B235" s="228"/>
      <c r="C235" s="229"/>
      <c r="D235" s="230" t="s">
        <v>139</v>
      </c>
      <c r="E235" s="231" t="s">
        <v>1</v>
      </c>
      <c r="F235" s="232" t="s">
        <v>338</v>
      </c>
      <c r="G235" s="229"/>
      <c r="H235" s="233">
        <v>1.3260000000000001</v>
      </c>
      <c r="I235" s="234"/>
      <c r="J235" s="229"/>
      <c r="K235" s="229"/>
      <c r="L235" s="235"/>
      <c r="M235" s="236"/>
      <c r="N235" s="237"/>
      <c r="O235" s="237"/>
      <c r="P235" s="237"/>
      <c r="Q235" s="237"/>
      <c r="R235" s="237"/>
      <c r="S235" s="237"/>
      <c r="T235" s="238"/>
      <c r="AT235" s="239" t="s">
        <v>139</v>
      </c>
      <c r="AU235" s="239" t="s">
        <v>137</v>
      </c>
      <c r="AV235" s="12" t="s">
        <v>137</v>
      </c>
      <c r="AW235" s="12" t="s">
        <v>30</v>
      </c>
      <c r="AX235" s="12" t="s">
        <v>80</v>
      </c>
      <c r="AY235" s="239" t="s">
        <v>129</v>
      </c>
    </row>
    <row r="236" s="1" customFormat="1" ht="24" customHeight="1">
      <c r="B236" s="36"/>
      <c r="C236" s="215" t="s">
        <v>339</v>
      </c>
      <c r="D236" s="215" t="s">
        <v>131</v>
      </c>
      <c r="E236" s="216" t="s">
        <v>340</v>
      </c>
      <c r="F236" s="217" t="s">
        <v>341</v>
      </c>
      <c r="G236" s="218" t="s">
        <v>252</v>
      </c>
      <c r="H236" s="219">
        <v>17.68</v>
      </c>
      <c r="I236" s="220"/>
      <c r="J236" s="219">
        <f>ROUND(I236*H236,3)</f>
        <v>0</v>
      </c>
      <c r="K236" s="217" t="s">
        <v>135</v>
      </c>
      <c r="L236" s="41"/>
      <c r="M236" s="221" t="s">
        <v>1</v>
      </c>
      <c r="N236" s="222" t="s">
        <v>41</v>
      </c>
      <c r="O236" s="84"/>
      <c r="P236" s="223">
        <f>O236*H236</f>
        <v>0</v>
      </c>
      <c r="Q236" s="223">
        <v>0.00021000000000000001</v>
      </c>
      <c r="R236" s="223">
        <f>Q236*H236</f>
        <v>0.0037128</v>
      </c>
      <c r="S236" s="223">
        <v>0</v>
      </c>
      <c r="T236" s="224">
        <f>S236*H236</f>
        <v>0</v>
      </c>
      <c r="AR236" s="225" t="s">
        <v>136</v>
      </c>
      <c r="AT236" s="225" t="s">
        <v>131</v>
      </c>
      <c r="AU236" s="225" t="s">
        <v>137</v>
      </c>
      <c r="AY236" s="15" t="s">
        <v>129</v>
      </c>
      <c r="BE236" s="226">
        <f>IF(N236="základná",J236,0)</f>
        <v>0</v>
      </c>
      <c r="BF236" s="226">
        <f>IF(N236="znížená",J236,0)</f>
        <v>0</v>
      </c>
      <c r="BG236" s="226">
        <f>IF(N236="zákl. prenesená",J236,0)</f>
        <v>0</v>
      </c>
      <c r="BH236" s="226">
        <f>IF(N236="zníž. prenesená",J236,0)</f>
        <v>0</v>
      </c>
      <c r="BI236" s="226">
        <f>IF(N236="nulová",J236,0)</f>
        <v>0</v>
      </c>
      <c r="BJ236" s="15" t="s">
        <v>137</v>
      </c>
      <c r="BK236" s="227">
        <f>ROUND(I236*H236,3)</f>
        <v>0</v>
      </c>
      <c r="BL236" s="15" t="s">
        <v>136</v>
      </c>
      <c r="BM236" s="225" t="s">
        <v>342</v>
      </c>
    </row>
    <row r="237" s="12" customFormat="1">
      <c r="B237" s="228"/>
      <c r="C237" s="229"/>
      <c r="D237" s="230" t="s">
        <v>139</v>
      </c>
      <c r="E237" s="231" t="s">
        <v>1</v>
      </c>
      <c r="F237" s="232" t="s">
        <v>343</v>
      </c>
      <c r="G237" s="229"/>
      <c r="H237" s="233">
        <v>17.68</v>
      </c>
      <c r="I237" s="234"/>
      <c r="J237" s="229"/>
      <c r="K237" s="229"/>
      <c r="L237" s="235"/>
      <c r="M237" s="236"/>
      <c r="N237" s="237"/>
      <c r="O237" s="237"/>
      <c r="P237" s="237"/>
      <c r="Q237" s="237"/>
      <c r="R237" s="237"/>
      <c r="S237" s="237"/>
      <c r="T237" s="238"/>
      <c r="AT237" s="239" t="s">
        <v>139</v>
      </c>
      <c r="AU237" s="239" t="s">
        <v>137</v>
      </c>
      <c r="AV237" s="12" t="s">
        <v>137</v>
      </c>
      <c r="AW237" s="12" t="s">
        <v>30</v>
      </c>
      <c r="AX237" s="12" t="s">
        <v>80</v>
      </c>
      <c r="AY237" s="239" t="s">
        <v>129</v>
      </c>
    </row>
    <row r="238" s="1" customFormat="1" ht="16.5" customHeight="1">
      <c r="B238" s="36"/>
      <c r="C238" s="215" t="s">
        <v>344</v>
      </c>
      <c r="D238" s="215" t="s">
        <v>131</v>
      </c>
      <c r="E238" s="216" t="s">
        <v>345</v>
      </c>
      <c r="F238" s="217" t="s">
        <v>346</v>
      </c>
      <c r="G238" s="218" t="s">
        <v>252</v>
      </c>
      <c r="H238" s="219">
        <v>8.8399999999999999</v>
      </c>
      <c r="I238" s="220"/>
      <c r="J238" s="219">
        <f>ROUND(I238*H238,3)</f>
        <v>0</v>
      </c>
      <c r="K238" s="217" t="s">
        <v>135</v>
      </c>
      <c r="L238" s="41"/>
      <c r="M238" s="221" t="s">
        <v>1</v>
      </c>
      <c r="N238" s="222" t="s">
        <v>41</v>
      </c>
      <c r="O238" s="84"/>
      <c r="P238" s="223">
        <f>O238*H238</f>
        <v>0</v>
      </c>
      <c r="Q238" s="223">
        <v>3.0000000000000001E-05</v>
      </c>
      <c r="R238" s="223">
        <f>Q238*H238</f>
        <v>0.0002652</v>
      </c>
      <c r="S238" s="223">
        <v>0</v>
      </c>
      <c r="T238" s="224">
        <f>S238*H238</f>
        <v>0</v>
      </c>
      <c r="AR238" s="225" t="s">
        <v>136</v>
      </c>
      <c r="AT238" s="225" t="s">
        <v>131</v>
      </c>
      <c r="AU238" s="225" t="s">
        <v>137</v>
      </c>
      <c r="AY238" s="15" t="s">
        <v>129</v>
      </c>
      <c r="BE238" s="226">
        <f>IF(N238="základná",J238,0)</f>
        <v>0</v>
      </c>
      <c r="BF238" s="226">
        <f>IF(N238="znížená",J238,0)</f>
        <v>0</v>
      </c>
      <c r="BG238" s="226">
        <f>IF(N238="zákl. prenesená",J238,0)</f>
        <v>0</v>
      </c>
      <c r="BH238" s="226">
        <f>IF(N238="zníž. prenesená",J238,0)</f>
        <v>0</v>
      </c>
      <c r="BI238" s="226">
        <f>IF(N238="nulová",J238,0)</f>
        <v>0</v>
      </c>
      <c r="BJ238" s="15" t="s">
        <v>137</v>
      </c>
      <c r="BK238" s="227">
        <f>ROUND(I238*H238,3)</f>
        <v>0</v>
      </c>
      <c r="BL238" s="15" t="s">
        <v>136</v>
      </c>
      <c r="BM238" s="225" t="s">
        <v>347</v>
      </c>
    </row>
    <row r="239" s="12" customFormat="1">
      <c r="B239" s="228"/>
      <c r="C239" s="229"/>
      <c r="D239" s="230" t="s">
        <v>139</v>
      </c>
      <c r="E239" s="231" t="s">
        <v>1</v>
      </c>
      <c r="F239" s="232" t="s">
        <v>348</v>
      </c>
      <c r="G239" s="229"/>
      <c r="H239" s="233">
        <v>8.8399999999999999</v>
      </c>
      <c r="I239" s="234"/>
      <c r="J239" s="229"/>
      <c r="K239" s="229"/>
      <c r="L239" s="235"/>
      <c r="M239" s="236"/>
      <c r="N239" s="237"/>
      <c r="O239" s="237"/>
      <c r="P239" s="237"/>
      <c r="Q239" s="237"/>
      <c r="R239" s="237"/>
      <c r="S239" s="237"/>
      <c r="T239" s="238"/>
      <c r="AT239" s="239" t="s">
        <v>139</v>
      </c>
      <c r="AU239" s="239" t="s">
        <v>137</v>
      </c>
      <c r="AV239" s="12" t="s">
        <v>137</v>
      </c>
      <c r="AW239" s="12" t="s">
        <v>30</v>
      </c>
      <c r="AX239" s="12" t="s">
        <v>80</v>
      </c>
      <c r="AY239" s="239" t="s">
        <v>129</v>
      </c>
    </row>
    <row r="240" s="1" customFormat="1" ht="24" customHeight="1">
      <c r="B240" s="36"/>
      <c r="C240" s="215" t="s">
        <v>349</v>
      </c>
      <c r="D240" s="215" t="s">
        <v>131</v>
      </c>
      <c r="E240" s="216" t="s">
        <v>350</v>
      </c>
      <c r="F240" s="217" t="s">
        <v>351</v>
      </c>
      <c r="G240" s="218" t="s">
        <v>195</v>
      </c>
      <c r="H240" s="219">
        <v>6.2199999999999998</v>
      </c>
      <c r="I240" s="220"/>
      <c r="J240" s="219">
        <f>ROUND(I240*H240,3)</f>
        <v>0</v>
      </c>
      <c r="K240" s="217" t="s">
        <v>135</v>
      </c>
      <c r="L240" s="41"/>
      <c r="M240" s="221" t="s">
        <v>1</v>
      </c>
      <c r="N240" s="222" t="s">
        <v>41</v>
      </c>
      <c r="O240" s="84"/>
      <c r="P240" s="223">
        <f>O240*H240</f>
        <v>0</v>
      </c>
      <c r="Q240" s="223">
        <v>0.017340000000000001</v>
      </c>
      <c r="R240" s="223">
        <f>Q240*H240</f>
        <v>0.1078548</v>
      </c>
      <c r="S240" s="223">
        <v>0</v>
      </c>
      <c r="T240" s="224">
        <f>S240*H240</f>
        <v>0</v>
      </c>
      <c r="AR240" s="225" t="s">
        <v>136</v>
      </c>
      <c r="AT240" s="225" t="s">
        <v>131</v>
      </c>
      <c r="AU240" s="225" t="s">
        <v>137</v>
      </c>
      <c r="AY240" s="15" t="s">
        <v>129</v>
      </c>
      <c r="BE240" s="226">
        <f>IF(N240="základná",J240,0)</f>
        <v>0</v>
      </c>
      <c r="BF240" s="226">
        <f>IF(N240="znížená",J240,0)</f>
        <v>0</v>
      </c>
      <c r="BG240" s="226">
        <f>IF(N240="zákl. prenesená",J240,0)</f>
        <v>0</v>
      </c>
      <c r="BH240" s="226">
        <f>IF(N240="zníž. prenesená",J240,0)</f>
        <v>0</v>
      </c>
      <c r="BI240" s="226">
        <f>IF(N240="nulová",J240,0)</f>
        <v>0</v>
      </c>
      <c r="BJ240" s="15" t="s">
        <v>137</v>
      </c>
      <c r="BK240" s="227">
        <f>ROUND(I240*H240,3)</f>
        <v>0</v>
      </c>
      <c r="BL240" s="15" t="s">
        <v>136</v>
      </c>
      <c r="BM240" s="225" t="s">
        <v>352</v>
      </c>
    </row>
    <row r="241" s="12" customFormat="1">
      <c r="B241" s="228"/>
      <c r="C241" s="229"/>
      <c r="D241" s="230" t="s">
        <v>139</v>
      </c>
      <c r="E241" s="231" t="s">
        <v>1</v>
      </c>
      <c r="F241" s="232" t="s">
        <v>353</v>
      </c>
      <c r="G241" s="229"/>
      <c r="H241" s="233">
        <v>6.2199999999999998</v>
      </c>
      <c r="I241" s="234"/>
      <c r="J241" s="229"/>
      <c r="K241" s="229"/>
      <c r="L241" s="235"/>
      <c r="M241" s="236"/>
      <c r="N241" s="237"/>
      <c r="O241" s="237"/>
      <c r="P241" s="237"/>
      <c r="Q241" s="237"/>
      <c r="R241" s="237"/>
      <c r="S241" s="237"/>
      <c r="T241" s="238"/>
      <c r="AT241" s="239" t="s">
        <v>139</v>
      </c>
      <c r="AU241" s="239" t="s">
        <v>137</v>
      </c>
      <c r="AV241" s="12" t="s">
        <v>137</v>
      </c>
      <c r="AW241" s="12" t="s">
        <v>30</v>
      </c>
      <c r="AX241" s="12" t="s">
        <v>80</v>
      </c>
      <c r="AY241" s="239" t="s">
        <v>129</v>
      </c>
    </row>
    <row r="242" s="1" customFormat="1" ht="24" customHeight="1">
      <c r="B242" s="36"/>
      <c r="C242" s="215" t="s">
        <v>354</v>
      </c>
      <c r="D242" s="215" t="s">
        <v>131</v>
      </c>
      <c r="E242" s="216" t="s">
        <v>355</v>
      </c>
      <c r="F242" s="217" t="s">
        <v>356</v>
      </c>
      <c r="G242" s="218" t="s">
        <v>195</v>
      </c>
      <c r="H242" s="219">
        <v>6.2199999999999998</v>
      </c>
      <c r="I242" s="220"/>
      <c r="J242" s="219">
        <f>ROUND(I242*H242,3)</f>
        <v>0</v>
      </c>
      <c r="K242" s="217" t="s">
        <v>1</v>
      </c>
      <c r="L242" s="41"/>
      <c r="M242" s="221" t="s">
        <v>1</v>
      </c>
      <c r="N242" s="222" t="s">
        <v>41</v>
      </c>
      <c r="O242" s="84"/>
      <c r="P242" s="223">
        <f>O242*H242</f>
        <v>0</v>
      </c>
      <c r="Q242" s="223">
        <v>0.017340000000000001</v>
      </c>
      <c r="R242" s="223">
        <f>Q242*H242</f>
        <v>0.1078548</v>
      </c>
      <c r="S242" s="223">
        <v>0</v>
      </c>
      <c r="T242" s="224">
        <f>S242*H242</f>
        <v>0</v>
      </c>
      <c r="AR242" s="225" t="s">
        <v>136</v>
      </c>
      <c r="AT242" s="225" t="s">
        <v>131</v>
      </c>
      <c r="AU242" s="225" t="s">
        <v>137</v>
      </c>
      <c r="AY242" s="15" t="s">
        <v>129</v>
      </c>
      <c r="BE242" s="226">
        <f>IF(N242="základná",J242,0)</f>
        <v>0</v>
      </c>
      <c r="BF242" s="226">
        <f>IF(N242="znížená",J242,0)</f>
        <v>0</v>
      </c>
      <c r="BG242" s="226">
        <f>IF(N242="zákl. prenesená",J242,0)</f>
        <v>0</v>
      </c>
      <c r="BH242" s="226">
        <f>IF(N242="zníž. prenesená",J242,0)</f>
        <v>0</v>
      </c>
      <c r="BI242" s="226">
        <f>IF(N242="nulová",J242,0)</f>
        <v>0</v>
      </c>
      <c r="BJ242" s="15" t="s">
        <v>137</v>
      </c>
      <c r="BK242" s="227">
        <f>ROUND(I242*H242,3)</f>
        <v>0</v>
      </c>
      <c r="BL242" s="15" t="s">
        <v>136</v>
      </c>
      <c r="BM242" s="225" t="s">
        <v>357</v>
      </c>
    </row>
    <row r="243" s="11" customFormat="1" ht="22.8" customHeight="1">
      <c r="B243" s="199"/>
      <c r="C243" s="200"/>
      <c r="D243" s="201" t="s">
        <v>74</v>
      </c>
      <c r="E243" s="213" t="s">
        <v>174</v>
      </c>
      <c r="F243" s="213" t="s">
        <v>358</v>
      </c>
      <c r="G243" s="200"/>
      <c r="H243" s="200"/>
      <c r="I243" s="203"/>
      <c r="J243" s="214">
        <f>BK243</f>
        <v>0</v>
      </c>
      <c r="K243" s="200"/>
      <c r="L243" s="205"/>
      <c r="M243" s="206"/>
      <c r="N243" s="207"/>
      <c r="O243" s="207"/>
      <c r="P243" s="208">
        <f>SUM(P244:P281)</f>
        <v>0</v>
      </c>
      <c r="Q243" s="207"/>
      <c r="R243" s="208">
        <f>SUM(R244:R281)</f>
        <v>5.1142320000000003</v>
      </c>
      <c r="S243" s="207"/>
      <c r="T243" s="209">
        <f>SUM(T244:T281)</f>
        <v>0</v>
      </c>
      <c r="AR243" s="210" t="s">
        <v>80</v>
      </c>
      <c r="AT243" s="211" t="s">
        <v>74</v>
      </c>
      <c r="AU243" s="211" t="s">
        <v>80</v>
      </c>
      <c r="AY243" s="210" t="s">
        <v>129</v>
      </c>
      <c r="BK243" s="212">
        <f>SUM(BK244:BK281)</f>
        <v>0</v>
      </c>
    </row>
    <row r="244" s="1" customFormat="1" ht="24" customHeight="1">
      <c r="B244" s="36"/>
      <c r="C244" s="215" t="s">
        <v>359</v>
      </c>
      <c r="D244" s="215" t="s">
        <v>131</v>
      </c>
      <c r="E244" s="216" t="s">
        <v>360</v>
      </c>
      <c r="F244" s="217" t="s">
        <v>361</v>
      </c>
      <c r="G244" s="218" t="s">
        <v>252</v>
      </c>
      <c r="H244" s="219">
        <v>24</v>
      </c>
      <c r="I244" s="220"/>
      <c r="J244" s="219">
        <f>ROUND(I244*H244,3)</f>
        <v>0</v>
      </c>
      <c r="K244" s="217" t="s">
        <v>135</v>
      </c>
      <c r="L244" s="41"/>
      <c r="M244" s="221" t="s">
        <v>1</v>
      </c>
      <c r="N244" s="222" t="s">
        <v>41</v>
      </c>
      <c r="O244" s="84"/>
      <c r="P244" s="223">
        <f>O244*H244</f>
        <v>0</v>
      </c>
      <c r="Q244" s="223">
        <v>0</v>
      </c>
      <c r="R244" s="223">
        <f>Q244*H244</f>
        <v>0</v>
      </c>
      <c r="S244" s="223">
        <v>0</v>
      </c>
      <c r="T244" s="224">
        <f>S244*H244</f>
        <v>0</v>
      </c>
      <c r="AR244" s="225" t="s">
        <v>136</v>
      </c>
      <c r="AT244" s="225" t="s">
        <v>131</v>
      </c>
      <c r="AU244" s="225" t="s">
        <v>137</v>
      </c>
      <c r="AY244" s="15" t="s">
        <v>129</v>
      </c>
      <c r="BE244" s="226">
        <f>IF(N244="základná",J244,0)</f>
        <v>0</v>
      </c>
      <c r="BF244" s="226">
        <f>IF(N244="znížená",J244,0)</f>
        <v>0</v>
      </c>
      <c r="BG244" s="226">
        <f>IF(N244="zákl. prenesená",J244,0)</f>
        <v>0</v>
      </c>
      <c r="BH244" s="226">
        <f>IF(N244="zníž. prenesená",J244,0)</f>
        <v>0</v>
      </c>
      <c r="BI244" s="226">
        <f>IF(N244="nulová",J244,0)</f>
        <v>0</v>
      </c>
      <c r="BJ244" s="15" t="s">
        <v>137</v>
      </c>
      <c r="BK244" s="227">
        <f>ROUND(I244*H244,3)</f>
        <v>0</v>
      </c>
      <c r="BL244" s="15" t="s">
        <v>136</v>
      </c>
      <c r="BM244" s="225" t="s">
        <v>362</v>
      </c>
    </row>
    <row r="245" s="1" customFormat="1" ht="24" customHeight="1">
      <c r="B245" s="36"/>
      <c r="C245" s="251" t="s">
        <v>363</v>
      </c>
      <c r="D245" s="251" t="s">
        <v>175</v>
      </c>
      <c r="E245" s="252" t="s">
        <v>364</v>
      </c>
      <c r="F245" s="253" t="s">
        <v>365</v>
      </c>
      <c r="G245" s="254" t="s">
        <v>252</v>
      </c>
      <c r="H245" s="255">
        <v>26.399999999999999</v>
      </c>
      <c r="I245" s="256"/>
      <c r="J245" s="255">
        <f>ROUND(I245*H245,3)</f>
        <v>0</v>
      </c>
      <c r="K245" s="253" t="s">
        <v>135</v>
      </c>
      <c r="L245" s="257"/>
      <c r="M245" s="258" t="s">
        <v>1</v>
      </c>
      <c r="N245" s="259" t="s">
        <v>41</v>
      </c>
      <c r="O245" s="84"/>
      <c r="P245" s="223">
        <f>O245*H245</f>
        <v>0</v>
      </c>
      <c r="Q245" s="223">
        <v>0.00027999999999999998</v>
      </c>
      <c r="R245" s="223">
        <f>Q245*H245</f>
        <v>0.0073919999999999993</v>
      </c>
      <c r="S245" s="223">
        <v>0</v>
      </c>
      <c r="T245" s="224">
        <f>S245*H245</f>
        <v>0</v>
      </c>
      <c r="AR245" s="225" t="s">
        <v>174</v>
      </c>
      <c r="AT245" s="225" t="s">
        <v>175</v>
      </c>
      <c r="AU245" s="225" t="s">
        <v>137</v>
      </c>
      <c r="AY245" s="15" t="s">
        <v>129</v>
      </c>
      <c r="BE245" s="226">
        <f>IF(N245="základná",J245,0)</f>
        <v>0</v>
      </c>
      <c r="BF245" s="226">
        <f>IF(N245="znížená",J245,0)</f>
        <v>0</v>
      </c>
      <c r="BG245" s="226">
        <f>IF(N245="zákl. prenesená",J245,0)</f>
        <v>0</v>
      </c>
      <c r="BH245" s="226">
        <f>IF(N245="zníž. prenesená",J245,0)</f>
        <v>0</v>
      </c>
      <c r="BI245" s="226">
        <f>IF(N245="nulová",J245,0)</f>
        <v>0</v>
      </c>
      <c r="BJ245" s="15" t="s">
        <v>137</v>
      </c>
      <c r="BK245" s="227">
        <f>ROUND(I245*H245,3)</f>
        <v>0</v>
      </c>
      <c r="BL245" s="15" t="s">
        <v>136</v>
      </c>
      <c r="BM245" s="225" t="s">
        <v>366</v>
      </c>
    </row>
    <row r="246" s="12" customFormat="1">
      <c r="B246" s="228"/>
      <c r="C246" s="229"/>
      <c r="D246" s="230" t="s">
        <v>139</v>
      </c>
      <c r="E246" s="229"/>
      <c r="F246" s="232" t="s">
        <v>367</v>
      </c>
      <c r="G246" s="229"/>
      <c r="H246" s="233">
        <v>26.399999999999999</v>
      </c>
      <c r="I246" s="234"/>
      <c r="J246" s="229"/>
      <c r="K246" s="229"/>
      <c r="L246" s="235"/>
      <c r="M246" s="236"/>
      <c r="N246" s="237"/>
      <c r="O246" s="237"/>
      <c r="P246" s="237"/>
      <c r="Q246" s="237"/>
      <c r="R246" s="237"/>
      <c r="S246" s="237"/>
      <c r="T246" s="238"/>
      <c r="AT246" s="239" t="s">
        <v>139</v>
      </c>
      <c r="AU246" s="239" t="s">
        <v>137</v>
      </c>
      <c r="AV246" s="12" t="s">
        <v>137</v>
      </c>
      <c r="AW246" s="12" t="s">
        <v>4</v>
      </c>
      <c r="AX246" s="12" t="s">
        <v>80</v>
      </c>
      <c r="AY246" s="239" t="s">
        <v>129</v>
      </c>
    </row>
    <row r="247" s="1" customFormat="1" ht="24" customHeight="1">
      <c r="B247" s="36"/>
      <c r="C247" s="215" t="s">
        <v>368</v>
      </c>
      <c r="D247" s="215" t="s">
        <v>131</v>
      </c>
      <c r="E247" s="216" t="s">
        <v>369</v>
      </c>
      <c r="F247" s="217" t="s">
        <v>370</v>
      </c>
      <c r="G247" s="218" t="s">
        <v>252</v>
      </c>
      <c r="H247" s="219">
        <v>3</v>
      </c>
      <c r="I247" s="220"/>
      <c r="J247" s="219">
        <f>ROUND(I247*H247,3)</f>
        <v>0</v>
      </c>
      <c r="K247" s="217" t="s">
        <v>135</v>
      </c>
      <c r="L247" s="41"/>
      <c r="M247" s="221" t="s">
        <v>1</v>
      </c>
      <c r="N247" s="222" t="s">
        <v>41</v>
      </c>
      <c r="O247" s="84"/>
      <c r="P247" s="223">
        <f>O247*H247</f>
        <v>0</v>
      </c>
      <c r="Q247" s="223">
        <v>1.0000000000000001E-05</v>
      </c>
      <c r="R247" s="223">
        <f>Q247*H247</f>
        <v>3.0000000000000004E-05</v>
      </c>
      <c r="S247" s="223">
        <v>0</v>
      </c>
      <c r="T247" s="224">
        <f>S247*H247</f>
        <v>0</v>
      </c>
      <c r="AR247" s="225" t="s">
        <v>136</v>
      </c>
      <c r="AT247" s="225" t="s">
        <v>131</v>
      </c>
      <c r="AU247" s="225" t="s">
        <v>137</v>
      </c>
      <c r="AY247" s="15" t="s">
        <v>129</v>
      </c>
      <c r="BE247" s="226">
        <f>IF(N247="základná",J247,0)</f>
        <v>0</v>
      </c>
      <c r="BF247" s="226">
        <f>IF(N247="znížená",J247,0)</f>
        <v>0</v>
      </c>
      <c r="BG247" s="226">
        <f>IF(N247="zákl. prenesená",J247,0)</f>
        <v>0</v>
      </c>
      <c r="BH247" s="226">
        <f>IF(N247="zníž. prenesená",J247,0)</f>
        <v>0</v>
      </c>
      <c r="BI247" s="226">
        <f>IF(N247="nulová",J247,0)</f>
        <v>0</v>
      </c>
      <c r="BJ247" s="15" t="s">
        <v>137</v>
      </c>
      <c r="BK247" s="227">
        <f>ROUND(I247*H247,3)</f>
        <v>0</v>
      </c>
      <c r="BL247" s="15" t="s">
        <v>136</v>
      </c>
      <c r="BM247" s="225" t="s">
        <v>371</v>
      </c>
    </row>
    <row r="248" s="1" customFormat="1" ht="24" customHeight="1">
      <c r="B248" s="36"/>
      <c r="C248" s="251" t="s">
        <v>372</v>
      </c>
      <c r="D248" s="251" t="s">
        <v>175</v>
      </c>
      <c r="E248" s="252" t="s">
        <v>373</v>
      </c>
      <c r="F248" s="253" t="s">
        <v>374</v>
      </c>
      <c r="G248" s="254" t="s">
        <v>222</v>
      </c>
      <c r="H248" s="255">
        <v>1</v>
      </c>
      <c r="I248" s="256"/>
      <c r="J248" s="255">
        <f>ROUND(I248*H248,3)</f>
        <v>0</v>
      </c>
      <c r="K248" s="253" t="s">
        <v>135</v>
      </c>
      <c r="L248" s="257"/>
      <c r="M248" s="258" t="s">
        <v>1</v>
      </c>
      <c r="N248" s="259" t="s">
        <v>41</v>
      </c>
      <c r="O248" s="84"/>
      <c r="P248" s="223">
        <f>O248*H248</f>
        <v>0</v>
      </c>
      <c r="Q248" s="223">
        <v>0.00379</v>
      </c>
      <c r="R248" s="223">
        <f>Q248*H248</f>
        <v>0.00379</v>
      </c>
      <c r="S248" s="223">
        <v>0</v>
      </c>
      <c r="T248" s="224">
        <f>S248*H248</f>
        <v>0</v>
      </c>
      <c r="AR248" s="225" t="s">
        <v>174</v>
      </c>
      <c r="AT248" s="225" t="s">
        <v>175</v>
      </c>
      <c r="AU248" s="225" t="s">
        <v>137</v>
      </c>
      <c r="AY248" s="15" t="s">
        <v>129</v>
      </c>
      <c r="BE248" s="226">
        <f>IF(N248="základná",J248,0)</f>
        <v>0</v>
      </c>
      <c r="BF248" s="226">
        <f>IF(N248="znížená",J248,0)</f>
        <v>0</v>
      </c>
      <c r="BG248" s="226">
        <f>IF(N248="zákl. prenesená",J248,0)</f>
        <v>0</v>
      </c>
      <c r="BH248" s="226">
        <f>IF(N248="zníž. prenesená",J248,0)</f>
        <v>0</v>
      </c>
      <c r="BI248" s="226">
        <f>IF(N248="nulová",J248,0)</f>
        <v>0</v>
      </c>
      <c r="BJ248" s="15" t="s">
        <v>137</v>
      </c>
      <c r="BK248" s="227">
        <f>ROUND(I248*H248,3)</f>
        <v>0</v>
      </c>
      <c r="BL248" s="15" t="s">
        <v>136</v>
      </c>
      <c r="BM248" s="225" t="s">
        <v>375</v>
      </c>
    </row>
    <row r="249" s="1" customFormat="1" ht="24" customHeight="1">
      <c r="B249" s="36"/>
      <c r="C249" s="215" t="s">
        <v>376</v>
      </c>
      <c r="D249" s="215" t="s">
        <v>131</v>
      </c>
      <c r="E249" s="216" t="s">
        <v>377</v>
      </c>
      <c r="F249" s="217" t="s">
        <v>378</v>
      </c>
      <c r="G249" s="218" t="s">
        <v>252</v>
      </c>
      <c r="H249" s="219">
        <v>11</v>
      </c>
      <c r="I249" s="220"/>
      <c r="J249" s="219">
        <f>ROUND(I249*H249,3)</f>
        <v>0</v>
      </c>
      <c r="K249" s="217" t="s">
        <v>135</v>
      </c>
      <c r="L249" s="41"/>
      <c r="M249" s="221" t="s">
        <v>1</v>
      </c>
      <c r="N249" s="222" t="s">
        <v>41</v>
      </c>
      <c r="O249" s="84"/>
      <c r="P249" s="223">
        <f>O249*H249</f>
        <v>0</v>
      </c>
      <c r="Q249" s="223">
        <v>1.0000000000000001E-05</v>
      </c>
      <c r="R249" s="223">
        <f>Q249*H249</f>
        <v>0.00011</v>
      </c>
      <c r="S249" s="223">
        <v>0</v>
      </c>
      <c r="T249" s="224">
        <f>S249*H249</f>
        <v>0</v>
      </c>
      <c r="AR249" s="225" t="s">
        <v>136</v>
      </c>
      <c r="AT249" s="225" t="s">
        <v>131</v>
      </c>
      <c r="AU249" s="225" t="s">
        <v>137</v>
      </c>
      <c r="AY249" s="15" t="s">
        <v>129</v>
      </c>
      <c r="BE249" s="226">
        <f>IF(N249="základná",J249,0)</f>
        <v>0</v>
      </c>
      <c r="BF249" s="226">
        <f>IF(N249="znížená",J249,0)</f>
        <v>0</v>
      </c>
      <c r="BG249" s="226">
        <f>IF(N249="zákl. prenesená",J249,0)</f>
        <v>0</v>
      </c>
      <c r="BH249" s="226">
        <f>IF(N249="zníž. prenesená",J249,0)</f>
        <v>0</v>
      </c>
      <c r="BI249" s="226">
        <f>IF(N249="nulová",J249,0)</f>
        <v>0</v>
      </c>
      <c r="BJ249" s="15" t="s">
        <v>137</v>
      </c>
      <c r="BK249" s="227">
        <f>ROUND(I249*H249,3)</f>
        <v>0</v>
      </c>
      <c r="BL249" s="15" t="s">
        <v>136</v>
      </c>
      <c r="BM249" s="225" t="s">
        <v>379</v>
      </c>
    </row>
    <row r="250" s="1" customFormat="1" ht="24" customHeight="1">
      <c r="B250" s="36"/>
      <c r="C250" s="251" t="s">
        <v>380</v>
      </c>
      <c r="D250" s="251" t="s">
        <v>175</v>
      </c>
      <c r="E250" s="252" t="s">
        <v>381</v>
      </c>
      <c r="F250" s="253" t="s">
        <v>382</v>
      </c>
      <c r="G250" s="254" t="s">
        <v>222</v>
      </c>
      <c r="H250" s="255">
        <v>2</v>
      </c>
      <c r="I250" s="256"/>
      <c r="J250" s="255">
        <f>ROUND(I250*H250,3)</f>
        <v>0</v>
      </c>
      <c r="K250" s="253" t="s">
        <v>135</v>
      </c>
      <c r="L250" s="257"/>
      <c r="M250" s="258" t="s">
        <v>1</v>
      </c>
      <c r="N250" s="259" t="s">
        <v>41</v>
      </c>
      <c r="O250" s="84"/>
      <c r="P250" s="223">
        <f>O250*H250</f>
        <v>0</v>
      </c>
      <c r="Q250" s="223">
        <v>0.0041599999999999996</v>
      </c>
      <c r="R250" s="223">
        <f>Q250*H250</f>
        <v>0.0083199999999999993</v>
      </c>
      <c r="S250" s="223">
        <v>0</v>
      </c>
      <c r="T250" s="224">
        <f>S250*H250</f>
        <v>0</v>
      </c>
      <c r="AR250" s="225" t="s">
        <v>174</v>
      </c>
      <c r="AT250" s="225" t="s">
        <v>175</v>
      </c>
      <c r="AU250" s="225" t="s">
        <v>137</v>
      </c>
      <c r="AY250" s="15" t="s">
        <v>129</v>
      </c>
      <c r="BE250" s="226">
        <f>IF(N250="základná",J250,0)</f>
        <v>0</v>
      </c>
      <c r="BF250" s="226">
        <f>IF(N250="znížená",J250,0)</f>
        <v>0</v>
      </c>
      <c r="BG250" s="226">
        <f>IF(N250="zákl. prenesená",J250,0)</f>
        <v>0</v>
      </c>
      <c r="BH250" s="226">
        <f>IF(N250="zníž. prenesená",J250,0)</f>
        <v>0</v>
      </c>
      <c r="BI250" s="226">
        <f>IF(N250="nulová",J250,0)</f>
        <v>0</v>
      </c>
      <c r="BJ250" s="15" t="s">
        <v>137</v>
      </c>
      <c r="BK250" s="227">
        <f>ROUND(I250*H250,3)</f>
        <v>0</v>
      </c>
      <c r="BL250" s="15" t="s">
        <v>136</v>
      </c>
      <c r="BM250" s="225" t="s">
        <v>383</v>
      </c>
    </row>
    <row r="251" s="1" customFormat="1" ht="24" customHeight="1">
      <c r="B251" s="36"/>
      <c r="C251" s="251" t="s">
        <v>384</v>
      </c>
      <c r="D251" s="251" t="s">
        <v>175</v>
      </c>
      <c r="E251" s="252" t="s">
        <v>385</v>
      </c>
      <c r="F251" s="253" t="s">
        <v>386</v>
      </c>
      <c r="G251" s="254" t="s">
        <v>222</v>
      </c>
      <c r="H251" s="255">
        <v>1</v>
      </c>
      <c r="I251" s="256"/>
      <c r="J251" s="255">
        <f>ROUND(I251*H251,3)</f>
        <v>0</v>
      </c>
      <c r="K251" s="253" t="s">
        <v>135</v>
      </c>
      <c r="L251" s="257"/>
      <c r="M251" s="258" t="s">
        <v>1</v>
      </c>
      <c r="N251" s="259" t="s">
        <v>41</v>
      </c>
      <c r="O251" s="84"/>
      <c r="P251" s="223">
        <f>O251*H251</f>
        <v>0</v>
      </c>
      <c r="Q251" s="223">
        <v>0.0068599999999999998</v>
      </c>
      <c r="R251" s="223">
        <f>Q251*H251</f>
        <v>0.0068599999999999998</v>
      </c>
      <c r="S251" s="223">
        <v>0</v>
      </c>
      <c r="T251" s="224">
        <f>S251*H251</f>
        <v>0</v>
      </c>
      <c r="AR251" s="225" t="s">
        <v>174</v>
      </c>
      <c r="AT251" s="225" t="s">
        <v>175</v>
      </c>
      <c r="AU251" s="225" t="s">
        <v>137</v>
      </c>
      <c r="AY251" s="15" t="s">
        <v>129</v>
      </c>
      <c r="BE251" s="226">
        <f>IF(N251="základná",J251,0)</f>
        <v>0</v>
      </c>
      <c r="BF251" s="226">
        <f>IF(N251="znížená",J251,0)</f>
        <v>0</v>
      </c>
      <c r="BG251" s="226">
        <f>IF(N251="zákl. prenesená",J251,0)</f>
        <v>0</v>
      </c>
      <c r="BH251" s="226">
        <f>IF(N251="zníž. prenesená",J251,0)</f>
        <v>0</v>
      </c>
      <c r="BI251" s="226">
        <f>IF(N251="nulová",J251,0)</f>
        <v>0</v>
      </c>
      <c r="BJ251" s="15" t="s">
        <v>137</v>
      </c>
      <c r="BK251" s="227">
        <f>ROUND(I251*H251,3)</f>
        <v>0</v>
      </c>
      <c r="BL251" s="15" t="s">
        <v>136</v>
      </c>
      <c r="BM251" s="225" t="s">
        <v>387</v>
      </c>
    </row>
    <row r="252" s="1" customFormat="1" ht="24" customHeight="1">
      <c r="B252" s="36"/>
      <c r="C252" s="215" t="s">
        <v>388</v>
      </c>
      <c r="D252" s="215" t="s">
        <v>131</v>
      </c>
      <c r="E252" s="216" t="s">
        <v>389</v>
      </c>
      <c r="F252" s="217" t="s">
        <v>390</v>
      </c>
      <c r="G252" s="218" t="s">
        <v>252</v>
      </c>
      <c r="H252" s="219">
        <v>12</v>
      </c>
      <c r="I252" s="220"/>
      <c r="J252" s="219">
        <f>ROUND(I252*H252,3)</f>
        <v>0</v>
      </c>
      <c r="K252" s="217" t="s">
        <v>135</v>
      </c>
      <c r="L252" s="41"/>
      <c r="M252" s="221" t="s">
        <v>1</v>
      </c>
      <c r="N252" s="222" t="s">
        <v>41</v>
      </c>
      <c r="O252" s="84"/>
      <c r="P252" s="223">
        <f>O252*H252</f>
        <v>0</v>
      </c>
      <c r="Q252" s="223">
        <v>1.0000000000000001E-05</v>
      </c>
      <c r="R252" s="223">
        <f>Q252*H252</f>
        <v>0.00012000000000000002</v>
      </c>
      <c r="S252" s="223">
        <v>0</v>
      </c>
      <c r="T252" s="224">
        <f>S252*H252</f>
        <v>0</v>
      </c>
      <c r="AR252" s="225" t="s">
        <v>136</v>
      </c>
      <c r="AT252" s="225" t="s">
        <v>131</v>
      </c>
      <c r="AU252" s="225" t="s">
        <v>137</v>
      </c>
      <c r="AY252" s="15" t="s">
        <v>129</v>
      </c>
      <c r="BE252" s="226">
        <f>IF(N252="základná",J252,0)</f>
        <v>0</v>
      </c>
      <c r="BF252" s="226">
        <f>IF(N252="znížená",J252,0)</f>
        <v>0</v>
      </c>
      <c r="BG252" s="226">
        <f>IF(N252="zákl. prenesená",J252,0)</f>
        <v>0</v>
      </c>
      <c r="BH252" s="226">
        <f>IF(N252="zníž. prenesená",J252,0)</f>
        <v>0</v>
      </c>
      <c r="BI252" s="226">
        <f>IF(N252="nulová",J252,0)</f>
        <v>0</v>
      </c>
      <c r="BJ252" s="15" t="s">
        <v>137</v>
      </c>
      <c r="BK252" s="227">
        <f>ROUND(I252*H252,3)</f>
        <v>0</v>
      </c>
      <c r="BL252" s="15" t="s">
        <v>136</v>
      </c>
      <c r="BM252" s="225" t="s">
        <v>391</v>
      </c>
    </row>
    <row r="253" s="1" customFormat="1" ht="24" customHeight="1">
      <c r="B253" s="36"/>
      <c r="C253" s="251" t="s">
        <v>392</v>
      </c>
      <c r="D253" s="251" t="s">
        <v>175</v>
      </c>
      <c r="E253" s="252" t="s">
        <v>393</v>
      </c>
      <c r="F253" s="253" t="s">
        <v>394</v>
      </c>
      <c r="G253" s="254" t="s">
        <v>222</v>
      </c>
      <c r="H253" s="255">
        <v>2</v>
      </c>
      <c r="I253" s="256"/>
      <c r="J253" s="255">
        <f>ROUND(I253*H253,3)</f>
        <v>0</v>
      </c>
      <c r="K253" s="253" t="s">
        <v>135</v>
      </c>
      <c r="L253" s="257"/>
      <c r="M253" s="258" t="s">
        <v>1</v>
      </c>
      <c r="N253" s="259" t="s">
        <v>41</v>
      </c>
      <c r="O253" s="84"/>
      <c r="P253" s="223">
        <f>O253*H253</f>
        <v>0</v>
      </c>
      <c r="Q253" s="223">
        <v>0.010540000000000001</v>
      </c>
      <c r="R253" s="223">
        <f>Q253*H253</f>
        <v>0.021080000000000002</v>
      </c>
      <c r="S253" s="223">
        <v>0</v>
      </c>
      <c r="T253" s="224">
        <f>S253*H253</f>
        <v>0</v>
      </c>
      <c r="AR253" s="225" t="s">
        <v>174</v>
      </c>
      <c r="AT253" s="225" t="s">
        <v>175</v>
      </c>
      <c r="AU253" s="225" t="s">
        <v>137</v>
      </c>
      <c r="AY253" s="15" t="s">
        <v>129</v>
      </c>
      <c r="BE253" s="226">
        <f>IF(N253="základná",J253,0)</f>
        <v>0</v>
      </c>
      <c r="BF253" s="226">
        <f>IF(N253="znížená",J253,0)</f>
        <v>0</v>
      </c>
      <c r="BG253" s="226">
        <f>IF(N253="zákl. prenesená",J253,0)</f>
        <v>0</v>
      </c>
      <c r="BH253" s="226">
        <f>IF(N253="zníž. prenesená",J253,0)</f>
        <v>0</v>
      </c>
      <c r="BI253" s="226">
        <f>IF(N253="nulová",J253,0)</f>
        <v>0</v>
      </c>
      <c r="BJ253" s="15" t="s">
        <v>137</v>
      </c>
      <c r="BK253" s="227">
        <f>ROUND(I253*H253,3)</f>
        <v>0</v>
      </c>
      <c r="BL253" s="15" t="s">
        <v>136</v>
      </c>
      <c r="BM253" s="225" t="s">
        <v>395</v>
      </c>
    </row>
    <row r="254" s="1" customFormat="1" ht="24" customHeight="1">
      <c r="B254" s="36"/>
      <c r="C254" s="251" t="s">
        <v>396</v>
      </c>
      <c r="D254" s="251" t="s">
        <v>175</v>
      </c>
      <c r="E254" s="252" t="s">
        <v>397</v>
      </c>
      <c r="F254" s="253" t="s">
        <v>398</v>
      </c>
      <c r="G254" s="254" t="s">
        <v>222</v>
      </c>
      <c r="H254" s="255">
        <v>1</v>
      </c>
      <c r="I254" s="256"/>
      <c r="J254" s="255">
        <f>ROUND(I254*H254,3)</f>
        <v>0</v>
      </c>
      <c r="K254" s="253" t="s">
        <v>135</v>
      </c>
      <c r="L254" s="257"/>
      <c r="M254" s="258" t="s">
        <v>1</v>
      </c>
      <c r="N254" s="259" t="s">
        <v>41</v>
      </c>
      <c r="O254" s="84"/>
      <c r="P254" s="223">
        <f>O254*H254</f>
        <v>0</v>
      </c>
      <c r="Q254" s="223">
        <v>0.0043299999999999996</v>
      </c>
      <c r="R254" s="223">
        <f>Q254*H254</f>
        <v>0.0043299999999999996</v>
      </c>
      <c r="S254" s="223">
        <v>0</v>
      </c>
      <c r="T254" s="224">
        <f>S254*H254</f>
        <v>0</v>
      </c>
      <c r="AR254" s="225" t="s">
        <v>174</v>
      </c>
      <c r="AT254" s="225" t="s">
        <v>175</v>
      </c>
      <c r="AU254" s="225" t="s">
        <v>137</v>
      </c>
      <c r="AY254" s="15" t="s">
        <v>129</v>
      </c>
      <c r="BE254" s="226">
        <f>IF(N254="základná",J254,0)</f>
        <v>0</v>
      </c>
      <c r="BF254" s="226">
        <f>IF(N254="znížená",J254,0)</f>
        <v>0</v>
      </c>
      <c r="BG254" s="226">
        <f>IF(N254="zákl. prenesená",J254,0)</f>
        <v>0</v>
      </c>
      <c r="BH254" s="226">
        <f>IF(N254="zníž. prenesená",J254,0)</f>
        <v>0</v>
      </c>
      <c r="BI254" s="226">
        <f>IF(N254="nulová",J254,0)</f>
        <v>0</v>
      </c>
      <c r="BJ254" s="15" t="s">
        <v>137</v>
      </c>
      <c r="BK254" s="227">
        <f>ROUND(I254*H254,3)</f>
        <v>0</v>
      </c>
      <c r="BL254" s="15" t="s">
        <v>136</v>
      </c>
      <c r="BM254" s="225" t="s">
        <v>399</v>
      </c>
    </row>
    <row r="255" s="1" customFormat="1" ht="16.5" customHeight="1">
      <c r="B255" s="36"/>
      <c r="C255" s="215" t="s">
        <v>400</v>
      </c>
      <c r="D255" s="215" t="s">
        <v>131</v>
      </c>
      <c r="E255" s="216" t="s">
        <v>401</v>
      </c>
      <c r="F255" s="217" t="s">
        <v>402</v>
      </c>
      <c r="G255" s="218" t="s">
        <v>222</v>
      </c>
      <c r="H255" s="219">
        <v>1</v>
      </c>
      <c r="I255" s="220"/>
      <c r="J255" s="219">
        <f>ROUND(I255*H255,3)</f>
        <v>0</v>
      </c>
      <c r="K255" s="217" t="s">
        <v>135</v>
      </c>
      <c r="L255" s="41"/>
      <c r="M255" s="221" t="s">
        <v>1</v>
      </c>
      <c r="N255" s="222" t="s">
        <v>41</v>
      </c>
      <c r="O255" s="84"/>
      <c r="P255" s="223">
        <f>O255*H255</f>
        <v>0</v>
      </c>
      <c r="Q255" s="223">
        <v>4.0000000000000003E-05</v>
      </c>
      <c r="R255" s="223">
        <f>Q255*H255</f>
        <v>4.0000000000000003E-05</v>
      </c>
      <c r="S255" s="223">
        <v>0</v>
      </c>
      <c r="T255" s="224">
        <f>S255*H255</f>
        <v>0</v>
      </c>
      <c r="AR255" s="225" t="s">
        <v>136</v>
      </c>
      <c r="AT255" s="225" t="s">
        <v>131</v>
      </c>
      <c r="AU255" s="225" t="s">
        <v>137</v>
      </c>
      <c r="AY255" s="15" t="s">
        <v>129</v>
      </c>
      <c r="BE255" s="226">
        <f>IF(N255="základná",J255,0)</f>
        <v>0</v>
      </c>
      <c r="BF255" s="226">
        <f>IF(N255="znížená",J255,0)</f>
        <v>0</v>
      </c>
      <c r="BG255" s="226">
        <f>IF(N255="zákl. prenesená",J255,0)</f>
        <v>0</v>
      </c>
      <c r="BH255" s="226">
        <f>IF(N255="zníž. prenesená",J255,0)</f>
        <v>0</v>
      </c>
      <c r="BI255" s="226">
        <f>IF(N255="nulová",J255,0)</f>
        <v>0</v>
      </c>
      <c r="BJ255" s="15" t="s">
        <v>137</v>
      </c>
      <c r="BK255" s="227">
        <f>ROUND(I255*H255,3)</f>
        <v>0</v>
      </c>
      <c r="BL255" s="15" t="s">
        <v>136</v>
      </c>
      <c r="BM255" s="225" t="s">
        <v>403</v>
      </c>
    </row>
    <row r="256" s="1" customFormat="1" ht="24" customHeight="1">
      <c r="B256" s="36"/>
      <c r="C256" s="251" t="s">
        <v>404</v>
      </c>
      <c r="D256" s="251" t="s">
        <v>175</v>
      </c>
      <c r="E256" s="252" t="s">
        <v>405</v>
      </c>
      <c r="F256" s="253" t="s">
        <v>406</v>
      </c>
      <c r="G256" s="254" t="s">
        <v>222</v>
      </c>
      <c r="H256" s="255">
        <v>1</v>
      </c>
      <c r="I256" s="256"/>
      <c r="J256" s="255">
        <f>ROUND(I256*H256,3)</f>
        <v>0</v>
      </c>
      <c r="K256" s="253" t="s">
        <v>135</v>
      </c>
      <c r="L256" s="257"/>
      <c r="M256" s="258" t="s">
        <v>1</v>
      </c>
      <c r="N256" s="259" t="s">
        <v>41</v>
      </c>
      <c r="O256" s="84"/>
      <c r="P256" s="223">
        <f>O256*H256</f>
        <v>0</v>
      </c>
      <c r="Q256" s="223">
        <v>0.00032000000000000003</v>
      </c>
      <c r="R256" s="223">
        <f>Q256*H256</f>
        <v>0.00032000000000000003</v>
      </c>
      <c r="S256" s="223">
        <v>0</v>
      </c>
      <c r="T256" s="224">
        <f>S256*H256</f>
        <v>0</v>
      </c>
      <c r="AR256" s="225" t="s">
        <v>174</v>
      </c>
      <c r="AT256" s="225" t="s">
        <v>175</v>
      </c>
      <c r="AU256" s="225" t="s">
        <v>137</v>
      </c>
      <c r="AY256" s="15" t="s">
        <v>129</v>
      </c>
      <c r="BE256" s="226">
        <f>IF(N256="základná",J256,0)</f>
        <v>0</v>
      </c>
      <c r="BF256" s="226">
        <f>IF(N256="znížená",J256,0)</f>
        <v>0</v>
      </c>
      <c r="BG256" s="226">
        <f>IF(N256="zákl. prenesená",J256,0)</f>
        <v>0</v>
      </c>
      <c r="BH256" s="226">
        <f>IF(N256="zníž. prenesená",J256,0)</f>
        <v>0</v>
      </c>
      <c r="BI256" s="226">
        <f>IF(N256="nulová",J256,0)</f>
        <v>0</v>
      </c>
      <c r="BJ256" s="15" t="s">
        <v>137</v>
      </c>
      <c r="BK256" s="227">
        <f>ROUND(I256*H256,3)</f>
        <v>0</v>
      </c>
      <c r="BL256" s="15" t="s">
        <v>136</v>
      </c>
      <c r="BM256" s="225" t="s">
        <v>407</v>
      </c>
    </row>
    <row r="257" s="1" customFormat="1" ht="16.5" customHeight="1">
      <c r="B257" s="36"/>
      <c r="C257" s="215" t="s">
        <v>408</v>
      </c>
      <c r="D257" s="215" t="s">
        <v>131</v>
      </c>
      <c r="E257" s="216" t="s">
        <v>409</v>
      </c>
      <c r="F257" s="217" t="s">
        <v>410</v>
      </c>
      <c r="G257" s="218" t="s">
        <v>222</v>
      </c>
      <c r="H257" s="219">
        <v>1</v>
      </c>
      <c r="I257" s="220"/>
      <c r="J257" s="219">
        <f>ROUND(I257*H257,3)</f>
        <v>0</v>
      </c>
      <c r="K257" s="217" t="s">
        <v>135</v>
      </c>
      <c r="L257" s="41"/>
      <c r="M257" s="221" t="s">
        <v>1</v>
      </c>
      <c r="N257" s="222" t="s">
        <v>41</v>
      </c>
      <c r="O257" s="84"/>
      <c r="P257" s="223">
        <f>O257*H257</f>
        <v>0</v>
      </c>
      <c r="Q257" s="223">
        <v>4.0000000000000003E-05</v>
      </c>
      <c r="R257" s="223">
        <f>Q257*H257</f>
        <v>4.0000000000000003E-05</v>
      </c>
      <c r="S257" s="223">
        <v>0</v>
      </c>
      <c r="T257" s="224">
        <f>S257*H257</f>
        <v>0</v>
      </c>
      <c r="AR257" s="225" t="s">
        <v>136</v>
      </c>
      <c r="AT257" s="225" t="s">
        <v>131</v>
      </c>
      <c r="AU257" s="225" t="s">
        <v>137</v>
      </c>
      <c r="AY257" s="15" t="s">
        <v>129</v>
      </c>
      <c r="BE257" s="226">
        <f>IF(N257="základná",J257,0)</f>
        <v>0</v>
      </c>
      <c r="BF257" s="226">
        <f>IF(N257="znížená",J257,0)</f>
        <v>0</v>
      </c>
      <c r="BG257" s="226">
        <f>IF(N257="zákl. prenesená",J257,0)</f>
        <v>0</v>
      </c>
      <c r="BH257" s="226">
        <f>IF(N257="zníž. prenesená",J257,0)</f>
        <v>0</v>
      </c>
      <c r="BI257" s="226">
        <f>IF(N257="nulová",J257,0)</f>
        <v>0</v>
      </c>
      <c r="BJ257" s="15" t="s">
        <v>137</v>
      </c>
      <c r="BK257" s="227">
        <f>ROUND(I257*H257,3)</f>
        <v>0</v>
      </c>
      <c r="BL257" s="15" t="s">
        <v>136</v>
      </c>
      <c r="BM257" s="225" t="s">
        <v>411</v>
      </c>
    </row>
    <row r="258" s="1" customFormat="1" ht="24" customHeight="1">
      <c r="B258" s="36"/>
      <c r="C258" s="251" t="s">
        <v>412</v>
      </c>
      <c r="D258" s="251" t="s">
        <v>175</v>
      </c>
      <c r="E258" s="252" t="s">
        <v>413</v>
      </c>
      <c r="F258" s="253" t="s">
        <v>414</v>
      </c>
      <c r="G258" s="254" t="s">
        <v>222</v>
      </c>
      <c r="H258" s="255">
        <v>1</v>
      </c>
      <c r="I258" s="256"/>
      <c r="J258" s="255">
        <f>ROUND(I258*H258,3)</f>
        <v>0</v>
      </c>
      <c r="K258" s="253" t="s">
        <v>135</v>
      </c>
      <c r="L258" s="257"/>
      <c r="M258" s="258" t="s">
        <v>1</v>
      </c>
      <c r="N258" s="259" t="s">
        <v>41</v>
      </c>
      <c r="O258" s="84"/>
      <c r="P258" s="223">
        <f>O258*H258</f>
        <v>0</v>
      </c>
      <c r="Q258" s="223">
        <v>0.00048000000000000001</v>
      </c>
      <c r="R258" s="223">
        <f>Q258*H258</f>
        <v>0.00048000000000000001</v>
      </c>
      <c r="S258" s="223">
        <v>0</v>
      </c>
      <c r="T258" s="224">
        <f>S258*H258</f>
        <v>0</v>
      </c>
      <c r="AR258" s="225" t="s">
        <v>174</v>
      </c>
      <c r="AT258" s="225" t="s">
        <v>175</v>
      </c>
      <c r="AU258" s="225" t="s">
        <v>137</v>
      </c>
      <c r="AY258" s="15" t="s">
        <v>129</v>
      </c>
      <c r="BE258" s="226">
        <f>IF(N258="základná",J258,0)</f>
        <v>0</v>
      </c>
      <c r="BF258" s="226">
        <f>IF(N258="znížená",J258,0)</f>
        <v>0</v>
      </c>
      <c r="BG258" s="226">
        <f>IF(N258="zákl. prenesená",J258,0)</f>
        <v>0</v>
      </c>
      <c r="BH258" s="226">
        <f>IF(N258="zníž. prenesená",J258,0)</f>
        <v>0</v>
      </c>
      <c r="BI258" s="226">
        <f>IF(N258="nulová",J258,0)</f>
        <v>0</v>
      </c>
      <c r="BJ258" s="15" t="s">
        <v>137</v>
      </c>
      <c r="BK258" s="227">
        <f>ROUND(I258*H258,3)</f>
        <v>0</v>
      </c>
      <c r="BL258" s="15" t="s">
        <v>136</v>
      </c>
      <c r="BM258" s="225" t="s">
        <v>415</v>
      </c>
    </row>
    <row r="259" s="1" customFormat="1" ht="16.5" customHeight="1">
      <c r="B259" s="36"/>
      <c r="C259" s="215" t="s">
        <v>416</v>
      </c>
      <c r="D259" s="215" t="s">
        <v>131</v>
      </c>
      <c r="E259" s="216" t="s">
        <v>417</v>
      </c>
      <c r="F259" s="217" t="s">
        <v>418</v>
      </c>
      <c r="G259" s="218" t="s">
        <v>222</v>
      </c>
      <c r="H259" s="219">
        <v>1</v>
      </c>
      <c r="I259" s="220"/>
      <c r="J259" s="219">
        <f>ROUND(I259*H259,3)</f>
        <v>0</v>
      </c>
      <c r="K259" s="217" t="s">
        <v>135</v>
      </c>
      <c r="L259" s="41"/>
      <c r="M259" s="221" t="s">
        <v>1</v>
      </c>
      <c r="N259" s="222" t="s">
        <v>41</v>
      </c>
      <c r="O259" s="84"/>
      <c r="P259" s="223">
        <f>O259*H259</f>
        <v>0</v>
      </c>
      <c r="Q259" s="223">
        <v>4.0000000000000003E-05</v>
      </c>
      <c r="R259" s="223">
        <f>Q259*H259</f>
        <v>4.0000000000000003E-05</v>
      </c>
      <c r="S259" s="223">
        <v>0</v>
      </c>
      <c r="T259" s="224">
        <f>S259*H259</f>
        <v>0</v>
      </c>
      <c r="AR259" s="225" t="s">
        <v>136</v>
      </c>
      <c r="AT259" s="225" t="s">
        <v>131</v>
      </c>
      <c r="AU259" s="225" t="s">
        <v>137</v>
      </c>
      <c r="AY259" s="15" t="s">
        <v>129</v>
      </c>
      <c r="BE259" s="226">
        <f>IF(N259="základná",J259,0)</f>
        <v>0</v>
      </c>
      <c r="BF259" s="226">
        <f>IF(N259="znížená",J259,0)</f>
        <v>0</v>
      </c>
      <c r="BG259" s="226">
        <f>IF(N259="zákl. prenesená",J259,0)</f>
        <v>0</v>
      </c>
      <c r="BH259" s="226">
        <f>IF(N259="zníž. prenesená",J259,0)</f>
        <v>0</v>
      </c>
      <c r="BI259" s="226">
        <f>IF(N259="nulová",J259,0)</f>
        <v>0</v>
      </c>
      <c r="BJ259" s="15" t="s">
        <v>137</v>
      </c>
      <c r="BK259" s="227">
        <f>ROUND(I259*H259,3)</f>
        <v>0</v>
      </c>
      <c r="BL259" s="15" t="s">
        <v>136</v>
      </c>
      <c r="BM259" s="225" t="s">
        <v>419</v>
      </c>
    </row>
    <row r="260" s="1" customFormat="1" ht="24" customHeight="1">
      <c r="B260" s="36"/>
      <c r="C260" s="251" t="s">
        <v>420</v>
      </c>
      <c r="D260" s="251" t="s">
        <v>175</v>
      </c>
      <c r="E260" s="252" t="s">
        <v>421</v>
      </c>
      <c r="F260" s="253" t="s">
        <v>422</v>
      </c>
      <c r="G260" s="254" t="s">
        <v>222</v>
      </c>
      <c r="H260" s="255">
        <v>1</v>
      </c>
      <c r="I260" s="256"/>
      <c r="J260" s="255">
        <f>ROUND(I260*H260,3)</f>
        <v>0</v>
      </c>
      <c r="K260" s="253" t="s">
        <v>135</v>
      </c>
      <c r="L260" s="257"/>
      <c r="M260" s="258" t="s">
        <v>1</v>
      </c>
      <c r="N260" s="259" t="s">
        <v>41</v>
      </c>
      <c r="O260" s="84"/>
      <c r="P260" s="223">
        <f>O260*H260</f>
        <v>0</v>
      </c>
      <c r="Q260" s="223">
        <v>0.00076999999999999996</v>
      </c>
      <c r="R260" s="223">
        <f>Q260*H260</f>
        <v>0.00076999999999999996</v>
      </c>
      <c r="S260" s="223">
        <v>0</v>
      </c>
      <c r="T260" s="224">
        <f>S260*H260</f>
        <v>0</v>
      </c>
      <c r="AR260" s="225" t="s">
        <v>174</v>
      </c>
      <c r="AT260" s="225" t="s">
        <v>175</v>
      </c>
      <c r="AU260" s="225" t="s">
        <v>137</v>
      </c>
      <c r="AY260" s="15" t="s">
        <v>129</v>
      </c>
      <c r="BE260" s="226">
        <f>IF(N260="základná",J260,0)</f>
        <v>0</v>
      </c>
      <c r="BF260" s="226">
        <f>IF(N260="znížená",J260,0)</f>
        <v>0</v>
      </c>
      <c r="BG260" s="226">
        <f>IF(N260="zákl. prenesená",J260,0)</f>
        <v>0</v>
      </c>
      <c r="BH260" s="226">
        <f>IF(N260="zníž. prenesená",J260,0)</f>
        <v>0</v>
      </c>
      <c r="BI260" s="226">
        <f>IF(N260="nulová",J260,0)</f>
        <v>0</v>
      </c>
      <c r="BJ260" s="15" t="s">
        <v>137</v>
      </c>
      <c r="BK260" s="227">
        <f>ROUND(I260*H260,3)</f>
        <v>0</v>
      </c>
      <c r="BL260" s="15" t="s">
        <v>136</v>
      </c>
      <c r="BM260" s="225" t="s">
        <v>423</v>
      </c>
    </row>
    <row r="261" s="1" customFormat="1" ht="24" customHeight="1">
      <c r="B261" s="36"/>
      <c r="C261" s="215" t="s">
        <v>424</v>
      </c>
      <c r="D261" s="215" t="s">
        <v>131</v>
      </c>
      <c r="E261" s="216" t="s">
        <v>425</v>
      </c>
      <c r="F261" s="217" t="s">
        <v>426</v>
      </c>
      <c r="G261" s="218" t="s">
        <v>222</v>
      </c>
      <c r="H261" s="219">
        <v>2</v>
      </c>
      <c r="I261" s="220"/>
      <c r="J261" s="219">
        <f>ROUND(I261*H261,3)</f>
        <v>0</v>
      </c>
      <c r="K261" s="217" t="s">
        <v>135</v>
      </c>
      <c r="L261" s="41"/>
      <c r="M261" s="221" t="s">
        <v>1</v>
      </c>
      <c r="N261" s="222" t="s">
        <v>41</v>
      </c>
      <c r="O261" s="84"/>
      <c r="P261" s="223">
        <f>O261*H261</f>
        <v>0</v>
      </c>
      <c r="Q261" s="223">
        <v>2.0000000000000002E-05</v>
      </c>
      <c r="R261" s="223">
        <f>Q261*H261</f>
        <v>4.0000000000000003E-05</v>
      </c>
      <c r="S261" s="223">
        <v>0</v>
      </c>
      <c r="T261" s="224">
        <f>S261*H261</f>
        <v>0</v>
      </c>
      <c r="AR261" s="225" t="s">
        <v>136</v>
      </c>
      <c r="AT261" s="225" t="s">
        <v>131</v>
      </c>
      <c r="AU261" s="225" t="s">
        <v>137</v>
      </c>
      <c r="AY261" s="15" t="s">
        <v>129</v>
      </c>
      <c r="BE261" s="226">
        <f>IF(N261="základná",J261,0)</f>
        <v>0</v>
      </c>
      <c r="BF261" s="226">
        <f>IF(N261="znížená",J261,0)</f>
        <v>0</v>
      </c>
      <c r="BG261" s="226">
        <f>IF(N261="zákl. prenesená",J261,0)</f>
        <v>0</v>
      </c>
      <c r="BH261" s="226">
        <f>IF(N261="zníž. prenesená",J261,0)</f>
        <v>0</v>
      </c>
      <c r="BI261" s="226">
        <f>IF(N261="nulová",J261,0)</f>
        <v>0</v>
      </c>
      <c r="BJ261" s="15" t="s">
        <v>137</v>
      </c>
      <c r="BK261" s="227">
        <f>ROUND(I261*H261,3)</f>
        <v>0</v>
      </c>
      <c r="BL261" s="15" t="s">
        <v>136</v>
      </c>
      <c r="BM261" s="225" t="s">
        <v>427</v>
      </c>
    </row>
    <row r="262" s="1" customFormat="1" ht="16.5" customHeight="1">
      <c r="B262" s="36"/>
      <c r="C262" s="251" t="s">
        <v>428</v>
      </c>
      <c r="D262" s="251" t="s">
        <v>175</v>
      </c>
      <c r="E262" s="252" t="s">
        <v>429</v>
      </c>
      <c r="F262" s="253" t="s">
        <v>430</v>
      </c>
      <c r="G262" s="254" t="s">
        <v>222</v>
      </c>
      <c r="H262" s="255">
        <v>1</v>
      </c>
      <c r="I262" s="256"/>
      <c r="J262" s="255">
        <f>ROUND(I262*H262,3)</f>
        <v>0</v>
      </c>
      <c r="K262" s="253" t="s">
        <v>1</v>
      </c>
      <c r="L262" s="257"/>
      <c r="M262" s="258" t="s">
        <v>1</v>
      </c>
      <c r="N262" s="259" t="s">
        <v>41</v>
      </c>
      <c r="O262" s="84"/>
      <c r="P262" s="223">
        <f>O262*H262</f>
        <v>0</v>
      </c>
      <c r="Q262" s="223">
        <v>0.00069999999999999999</v>
      </c>
      <c r="R262" s="223">
        <f>Q262*H262</f>
        <v>0.00069999999999999999</v>
      </c>
      <c r="S262" s="223">
        <v>0</v>
      </c>
      <c r="T262" s="224">
        <f>S262*H262</f>
        <v>0</v>
      </c>
      <c r="AR262" s="225" t="s">
        <v>174</v>
      </c>
      <c r="AT262" s="225" t="s">
        <v>175</v>
      </c>
      <c r="AU262" s="225" t="s">
        <v>137</v>
      </c>
      <c r="AY262" s="15" t="s">
        <v>129</v>
      </c>
      <c r="BE262" s="226">
        <f>IF(N262="základná",J262,0)</f>
        <v>0</v>
      </c>
      <c r="BF262" s="226">
        <f>IF(N262="znížená",J262,0)</f>
        <v>0</v>
      </c>
      <c r="BG262" s="226">
        <f>IF(N262="zákl. prenesená",J262,0)</f>
        <v>0</v>
      </c>
      <c r="BH262" s="226">
        <f>IF(N262="zníž. prenesená",J262,0)</f>
        <v>0</v>
      </c>
      <c r="BI262" s="226">
        <f>IF(N262="nulová",J262,0)</f>
        <v>0</v>
      </c>
      <c r="BJ262" s="15" t="s">
        <v>137</v>
      </c>
      <c r="BK262" s="227">
        <f>ROUND(I262*H262,3)</f>
        <v>0</v>
      </c>
      <c r="BL262" s="15" t="s">
        <v>136</v>
      </c>
      <c r="BM262" s="225" t="s">
        <v>431</v>
      </c>
    </row>
    <row r="263" s="1" customFormat="1" ht="24" customHeight="1">
      <c r="B263" s="36"/>
      <c r="C263" s="251" t="s">
        <v>432</v>
      </c>
      <c r="D263" s="251" t="s">
        <v>175</v>
      </c>
      <c r="E263" s="252" t="s">
        <v>433</v>
      </c>
      <c r="F263" s="253" t="s">
        <v>434</v>
      </c>
      <c r="G263" s="254" t="s">
        <v>222</v>
      </c>
      <c r="H263" s="255">
        <v>1</v>
      </c>
      <c r="I263" s="256"/>
      <c r="J263" s="255">
        <f>ROUND(I263*H263,3)</f>
        <v>0</v>
      </c>
      <c r="K263" s="253" t="s">
        <v>1</v>
      </c>
      <c r="L263" s="257"/>
      <c r="M263" s="258" t="s">
        <v>1</v>
      </c>
      <c r="N263" s="259" t="s">
        <v>41</v>
      </c>
      <c r="O263" s="84"/>
      <c r="P263" s="223">
        <f>O263*H263</f>
        <v>0</v>
      </c>
      <c r="Q263" s="223">
        <v>0.00055000000000000003</v>
      </c>
      <c r="R263" s="223">
        <f>Q263*H263</f>
        <v>0.00055000000000000003</v>
      </c>
      <c r="S263" s="223">
        <v>0</v>
      </c>
      <c r="T263" s="224">
        <f>S263*H263</f>
        <v>0</v>
      </c>
      <c r="AR263" s="225" t="s">
        <v>174</v>
      </c>
      <c r="AT263" s="225" t="s">
        <v>175</v>
      </c>
      <c r="AU263" s="225" t="s">
        <v>137</v>
      </c>
      <c r="AY263" s="15" t="s">
        <v>129</v>
      </c>
      <c r="BE263" s="226">
        <f>IF(N263="základná",J263,0)</f>
        <v>0</v>
      </c>
      <c r="BF263" s="226">
        <f>IF(N263="znížená",J263,0)</f>
        <v>0</v>
      </c>
      <c r="BG263" s="226">
        <f>IF(N263="zákl. prenesená",J263,0)</f>
        <v>0</v>
      </c>
      <c r="BH263" s="226">
        <f>IF(N263="zníž. prenesená",J263,0)</f>
        <v>0</v>
      </c>
      <c r="BI263" s="226">
        <f>IF(N263="nulová",J263,0)</f>
        <v>0</v>
      </c>
      <c r="BJ263" s="15" t="s">
        <v>137</v>
      </c>
      <c r="BK263" s="227">
        <f>ROUND(I263*H263,3)</f>
        <v>0</v>
      </c>
      <c r="BL263" s="15" t="s">
        <v>136</v>
      </c>
      <c r="BM263" s="225" t="s">
        <v>435</v>
      </c>
    </row>
    <row r="264" s="1" customFormat="1" ht="16.5" customHeight="1">
      <c r="B264" s="36"/>
      <c r="C264" s="215" t="s">
        <v>436</v>
      </c>
      <c r="D264" s="215" t="s">
        <v>131</v>
      </c>
      <c r="E264" s="216" t="s">
        <v>437</v>
      </c>
      <c r="F264" s="217" t="s">
        <v>438</v>
      </c>
      <c r="G264" s="218" t="s">
        <v>222</v>
      </c>
      <c r="H264" s="219">
        <v>1</v>
      </c>
      <c r="I264" s="220"/>
      <c r="J264" s="219">
        <f>ROUND(I264*H264,3)</f>
        <v>0</v>
      </c>
      <c r="K264" s="217" t="s">
        <v>135</v>
      </c>
      <c r="L264" s="41"/>
      <c r="M264" s="221" t="s">
        <v>1</v>
      </c>
      <c r="N264" s="222" t="s">
        <v>41</v>
      </c>
      <c r="O264" s="84"/>
      <c r="P264" s="223">
        <f>O264*H264</f>
        <v>0</v>
      </c>
      <c r="Q264" s="223">
        <v>0.00072000000000000005</v>
      </c>
      <c r="R264" s="223">
        <f>Q264*H264</f>
        <v>0.00072000000000000005</v>
      </c>
      <c r="S264" s="223">
        <v>0</v>
      </c>
      <c r="T264" s="224">
        <f>S264*H264</f>
        <v>0</v>
      </c>
      <c r="AR264" s="225" t="s">
        <v>136</v>
      </c>
      <c r="AT264" s="225" t="s">
        <v>131</v>
      </c>
      <c r="AU264" s="225" t="s">
        <v>137</v>
      </c>
      <c r="AY264" s="15" t="s">
        <v>129</v>
      </c>
      <c r="BE264" s="226">
        <f>IF(N264="základná",J264,0)</f>
        <v>0</v>
      </c>
      <c r="BF264" s="226">
        <f>IF(N264="znížená",J264,0)</f>
        <v>0</v>
      </c>
      <c r="BG264" s="226">
        <f>IF(N264="zákl. prenesená",J264,0)</f>
        <v>0</v>
      </c>
      <c r="BH264" s="226">
        <f>IF(N264="zníž. prenesená",J264,0)</f>
        <v>0</v>
      </c>
      <c r="BI264" s="226">
        <f>IF(N264="nulová",J264,0)</f>
        <v>0</v>
      </c>
      <c r="BJ264" s="15" t="s">
        <v>137</v>
      </c>
      <c r="BK264" s="227">
        <f>ROUND(I264*H264,3)</f>
        <v>0</v>
      </c>
      <c r="BL264" s="15" t="s">
        <v>136</v>
      </c>
      <c r="BM264" s="225" t="s">
        <v>439</v>
      </c>
    </row>
    <row r="265" s="1" customFormat="1" ht="16.5" customHeight="1">
      <c r="B265" s="36"/>
      <c r="C265" s="251" t="s">
        <v>440</v>
      </c>
      <c r="D265" s="251" t="s">
        <v>175</v>
      </c>
      <c r="E265" s="252" t="s">
        <v>441</v>
      </c>
      <c r="F265" s="253" t="s">
        <v>442</v>
      </c>
      <c r="G265" s="254" t="s">
        <v>222</v>
      </c>
      <c r="H265" s="255">
        <v>1</v>
      </c>
      <c r="I265" s="256"/>
      <c r="J265" s="255">
        <f>ROUND(I265*H265,3)</f>
        <v>0</v>
      </c>
      <c r="K265" s="253" t="s">
        <v>135</v>
      </c>
      <c r="L265" s="257"/>
      <c r="M265" s="258" t="s">
        <v>1</v>
      </c>
      <c r="N265" s="259" t="s">
        <v>41</v>
      </c>
      <c r="O265" s="84"/>
      <c r="P265" s="223">
        <f>O265*H265</f>
        <v>0</v>
      </c>
      <c r="Q265" s="223">
        <v>0.00062</v>
      </c>
      <c r="R265" s="223">
        <f>Q265*H265</f>
        <v>0.00062</v>
      </c>
      <c r="S265" s="223">
        <v>0</v>
      </c>
      <c r="T265" s="224">
        <f>S265*H265</f>
        <v>0</v>
      </c>
      <c r="AR265" s="225" t="s">
        <v>174</v>
      </c>
      <c r="AT265" s="225" t="s">
        <v>175</v>
      </c>
      <c r="AU265" s="225" t="s">
        <v>137</v>
      </c>
      <c r="AY265" s="15" t="s">
        <v>129</v>
      </c>
      <c r="BE265" s="226">
        <f>IF(N265="základná",J265,0)</f>
        <v>0</v>
      </c>
      <c r="BF265" s="226">
        <f>IF(N265="znížená",J265,0)</f>
        <v>0</v>
      </c>
      <c r="BG265" s="226">
        <f>IF(N265="zákl. prenesená",J265,0)</f>
        <v>0</v>
      </c>
      <c r="BH265" s="226">
        <f>IF(N265="zníž. prenesená",J265,0)</f>
        <v>0</v>
      </c>
      <c r="BI265" s="226">
        <f>IF(N265="nulová",J265,0)</f>
        <v>0</v>
      </c>
      <c r="BJ265" s="15" t="s">
        <v>137</v>
      </c>
      <c r="BK265" s="227">
        <f>ROUND(I265*H265,3)</f>
        <v>0</v>
      </c>
      <c r="BL265" s="15" t="s">
        <v>136</v>
      </c>
      <c r="BM265" s="225" t="s">
        <v>443</v>
      </c>
    </row>
    <row r="266" s="1" customFormat="1" ht="24" customHeight="1">
      <c r="B266" s="36"/>
      <c r="C266" s="215" t="s">
        <v>444</v>
      </c>
      <c r="D266" s="215" t="s">
        <v>131</v>
      </c>
      <c r="E266" s="216" t="s">
        <v>445</v>
      </c>
      <c r="F266" s="217" t="s">
        <v>446</v>
      </c>
      <c r="G266" s="218" t="s">
        <v>222</v>
      </c>
      <c r="H266" s="219">
        <v>1</v>
      </c>
      <c r="I266" s="220"/>
      <c r="J266" s="219">
        <f>ROUND(I266*H266,3)</f>
        <v>0</v>
      </c>
      <c r="K266" s="217" t="s">
        <v>135</v>
      </c>
      <c r="L266" s="41"/>
      <c r="M266" s="221" t="s">
        <v>1</v>
      </c>
      <c r="N266" s="222" t="s">
        <v>41</v>
      </c>
      <c r="O266" s="84"/>
      <c r="P266" s="223">
        <f>O266*H266</f>
        <v>0</v>
      </c>
      <c r="Q266" s="223">
        <v>0</v>
      </c>
      <c r="R266" s="223">
        <f>Q266*H266</f>
        <v>0</v>
      </c>
      <c r="S266" s="223">
        <v>0</v>
      </c>
      <c r="T266" s="224">
        <f>S266*H266</f>
        <v>0</v>
      </c>
      <c r="AR266" s="225" t="s">
        <v>136</v>
      </c>
      <c r="AT266" s="225" t="s">
        <v>131</v>
      </c>
      <c r="AU266" s="225" t="s">
        <v>137</v>
      </c>
      <c r="AY266" s="15" t="s">
        <v>129</v>
      </c>
      <c r="BE266" s="226">
        <f>IF(N266="základná",J266,0)</f>
        <v>0</v>
      </c>
      <c r="BF266" s="226">
        <f>IF(N266="znížená",J266,0)</f>
        <v>0</v>
      </c>
      <c r="BG266" s="226">
        <f>IF(N266="zákl. prenesená",J266,0)</f>
        <v>0</v>
      </c>
      <c r="BH266" s="226">
        <f>IF(N266="zníž. prenesená",J266,0)</f>
        <v>0</v>
      </c>
      <c r="BI266" s="226">
        <f>IF(N266="nulová",J266,0)</f>
        <v>0</v>
      </c>
      <c r="BJ266" s="15" t="s">
        <v>137</v>
      </c>
      <c r="BK266" s="227">
        <f>ROUND(I266*H266,3)</f>
        <v>0</v>
      </c>
      <c r="BL266" s="15" t="s">
        <v>136</v>
      </c>
      <c r="BM266" s="225" t="s">
        <v>447</v>
      </c>
    </row>
    <row r="267" s="1" customFormat="1" ht="24" customHeight="1">
      <c r="B267" s="36"/>
      <c r="C267" s="251" t="s">
        <v>448</v>
      </c>
      <c r="D267" s="251" t="s">
        <v>175</v>
      </c>
      <c r="E267" s="252" t="s">
        <v>449</v>
      </c>
      <c r="F267" s="253" t="s">
        <v>450</v>
      </c>
      <c r="G267" s="254" t="s">
        <v>222</v>
      </c>
      <c r="H267" s="255">
        <v>1</v>
      </c>
      <c r="I267" s="256"/>
      <c r="J267" s="255">
        <f>ROUND(I267*H267,3)</f>
        <v>0</v>
      </c>
      <c r="K267" s="253" t="s">
        <v>135</v>
      </c>
      <c r="L267" s="257"/>
      <c r="M267" s="258" t="s">
        <v>1</v>
      </c>
      <c r="N267" s="259" t="s">
        <v>41</v>
      </c>
      <c r="O267" s="84"/>
      <c r="P267" s="223">
        <f>O267*H267</f>
        <v>0</v>
      </c>
      <c r="Q267" s="223">
        <v>0.0030000000000000001</v>
      </c>
      <c r="R267" s="223">
        <f>Q267*H267</f>
        <v>0.0030000000000000001</v>
      </c>
      <c r="S267" s="223">
        <v>0</v>
      </c>
      <c r="T267" s="224">
        <f>S267*H267</f>
        <v>0</v>
      </c>
      <c r="AR267" s="225" t="s">
        <v>174</v>
      </c>
      <c r="AT267" s="225" t="s">
        <v>175</v>
      </c>
      <c r="AU267" s="225" t="s">
        <v>137</v>
      </c>
      <c r="AY267" s="15" t="s">
        <v>129</v>
      </c>
      <c r="BE267" s="226">
        <f>IF(N267="základná",J267,0)</f>
        <v>0</v>
      </c>
      <c r="BF267" s="226">
        <f>IF(N267="znížená",J267,0)</f>
        <v>0</v>
      </c>
      <c r="BG267" s="226">
        <f>IF(N267="zákl. prenesená",J267,0)</f>
        <v>0</v>
      </c>
      <c r="BH267" s="226">
        <f>IF(N267="zníž. prenesená",J267,0)</f>
        <v>0</v>
      </c>
      <c r="BI267" s="226">
        <f>IF(N267="nulová",J267,0)</f>
        <v>0</v>
      </c>
      <c r="BJ267" s="15" t="s">
        <v>137</v>
      </c>
      <c r="BK267" s="227">
        <f>ROUND(I267*H267,3)</f>
        <v>0</v>
      </c>
      <c r="BL267" s="15" t="s">
        <v>136</v>
      </c>
      <c r="BM267" s="225" t="s">
        <v>451</v>
      </c>
    </row>
    <row r="268" s="1" customFormat="1" ht="24" customHeight="1">
      <c r="B268" s="36"/>
      <c r="C268" s="251" t="s">
        <v>452</v>
      </c>
      <c r="D268" s="251" t="s">
        <v>175</v>
      </c>
      <c r="E268" s="252" t="s">
        <v>453</v>
      </c>
      <c r="F268" s="253" t="s">
        <v>454</v>
      </c>
      <c r="G268" s="254" t="s">
        <v>222</v>
      </c>
      <c r="H268" s="255">
        <v>1</v>
      </c>
      <c r="I268" s="256"/>
      <c r="J268" s="255">
        <f>ROUND(I268*H268,3)</f>
        <v>0</v>
      </c>
      <c r="K268" s="253" t="s">
        <v>135</v>
      </c>
      <c r="L268" s="257"/>
      <c r="M268" s="258" t="s">
        <v>1</v>
      </c>
      <c r="N268" s="259" t="s">
        <v>41</v>
      </c>
      <c r="O268" s="84"/>
      <c r="P268" s="223">
        <f>O268*H268</f>
        <v>0</v>
      </c>
      <c r="Q268" s="223">
        <v>0.0038500000000000001</v>
      </c>
      <c r="R268" s="223">
        <f>Q268*H268</f>
        <v>0.0038500000000000001</v>
      </c>
      <c r="S268" s="223">
        <v>0</v>
      </c>
      <c r="T268" s="224">
        <f>S268*H268</f>
        <v>0</v>
      </c>
      <c r="AR268" s="225" t="s">
        <v>174</v>
      </c>
      <c r="AT268" s="225" t="s">
        <v>175</v>
      </c>
      <c r="AU268" s="225" t="s">
        <v>137</v>
      </c>
      <c r="AY268" s="15" t="s">
        <v>129</v>
      </c>
      <c r="BE268" s="226">
        <f>IF(N268="základná",J268,0)</f>
        <v>0</v>
      </c>
      <c r="BF268" s="226">
        <f>IF(N268="znížená",J268,0)</f>
        <v>0</v>
      </c>
      <c r="BG268" s="226">
        <f>IF(N268="zákl. prenesená",J268,0)</f>
        <v>0</v>
      </c>
      <c r="BH268" s="226">
        <f>IF(N268="zníž. prenesená",J268,0)</f>
        <v>0</v>
      </c>
      <c r="BI268" s="226">
        <f>IF(N268="nulová",J268,0)</f>
        <v>0</v>
      </c>
      <c r="BJ268" s="15" t="s">
        <v>137</v>
      </c>
      <c r="BK268" s="227">
        <f>ROUND(I268*H268,3)</f>
        <v>0</v>
      </c>
      <c r="BL268" s="15" t="s">
        <v>136</v>
      </c>
      <c r="BM268" s="225" t="s">
        <v>455</v>
      </c>
    </row>
    <row r="269" s="1" customFormat="1" ht="24" customHeight="1">
      <c r="B269" s="36"/>
      <c r="C269" s="215" t="s">
        <v>456</v>
      </c>
      <c r="D269" s="215" t="s">
        <v>131</v>
      </c>
      <c r="E269" s="216" t="s">
        <v>457</v>
      </c>
      <c r="F269" s="217" t="s">
        <v>458</v>
      </c>
      <c r="G269" s="218" t="s">
        <v>252</v>
      </c>
      <c r="H269" s="219">
        <v>24</v>
      </c>
      <c r="I269" s="220"/>
      <c r="J269" s="219">
        <f>ROUND(I269*H269,3)</f>
        <v>0</v>
      </c>
      <c r="K269" s="217" t="s">
        <v>135</v>
      </c>
      <c r="L269" s="41"/>
      <c r="M269" s="221" t="s">
        <v>1</v>
      </c>
      <c r="N269" s="222" t="s">
        <v>41</v>
      </c>
      <c r="O269" s="84"/>
      <c r="P269" s="223">
        <f>O269*H269</f>
        <v>0</v>
      </c>
      <c r="Q269" s="223">
        <v>0</v>
      </c>
      <c r="R269" s="223">
        <f>Q269*H269</f>
        <v>0</v>
      </c>
      <c r="S269" s="223">
        <v>0</v>
      </c>
      <c r="T269" s="224">
        <f>S269*H269</f>
        <v>0</v>
      </c>
      <c r="AR269" s="225" t="s">
        <v>136</v>
      </c>
      <c r="AT269" s="225" t="s">
        <v>131</v>
      </c>
      <c r="AU269" s="225" t="s">
        <v>137</v>
      </c>
      <c r="AY269" s="15" t="s">
        <v>129</v>
      </c>
      <c r="BE269" s="226">
        <f>IF(N269="základná",J269,0)</f>
        <v>0</v>
      </c>
      <c r="BF269" s="226">
        <f>IF(N269="znížená",J269,0)</f>
        <v>0</v>
      </c>
      <c r="BG269" s="226">
        <f>IF(N269="zákl. prenesená",J269,0)</f>
        <v>0</v>
      </c>
      <c r="BH269" s="226">
        <f>IF(N269="zníž. prenesená",J269,0)</f>
        <v>0</v>
      </c>
      <c r="BI269" s="226">
        <f>IF(N269="nulová",J269,0)</f>
        <v>0</v>
      </c>
      <c r="BJ269" s="15" t="s">
        <v>137</v>
      </c>
      <c r="BK269" s="227">
        <f>ROUND(I269*H269,3)</f>
        <v>0</v>
      </c>
      <c r="BL269" s="15" t="s">
        <v>136</v>
      </c>
      <c r="BM269" s="225" t="s">
        <v>459</v>
      </c>
    </row>
    <row r="270" s="1" customFormat="1" ht="24" customHeight="1">
      <c r="B270" s="36"/>
      <c r="C270" s="215" t="s">
        <v>460</v>
      </c>
      <c r="D270" s="215" t="s">
        <v>131</v>
      </c>
      <c r="E270" s="216" t="s">
        <v>461</v>
      </c>
      <c r="F270" s="217" t="s">
        <v>462</v>
      </c>
      <c r="G270" s="218" t="s">
        <v>252</v>
      </c>
      <c r="H270" s="219">
        <v>26</v>
      </c>
      <c r="I270" s="220"/>
      <c r="J270" s="219">
        <f>ROUND(I270*H270,3)</f>
        <v>0</v>
      </c>
      <c r="K270" s="217" t="s">
        <v>1</v>
      </c>
      <c r="L270" s="41"/>
      <c r="M270" s="221" t="s">
        <v>1</v>
      </c>
      <c r="N270" s="222" t="s">
        <v>41</v>
      </c>
      <c r="O270" s="84"/>
      <c r="P270" s="223">
        <f>O270*H270</f>
        <v>0</v>
      </c>
      <c r="Q270" s="223">
        <v>0.00029999999999999997</v>
      </c>
      <c r="R270" s="223">
        <f>Q270*H270</f>
        <v>0.0077999999999999996</v>
      </c>
      <c r="S270" s="223">
        <v>0</v>
      </c>
      <c r="T270" s="224">
        <f>S270*H270</f>
        <v>0</v>
      </c>
      <c r="AR270" s="225" t="s">
        <v>136</v>
      </c>
      <c r="AT270" s="225" t="s">
        <v>131</v>
      </c>
      <c r="AU270" s="225" t="s">
        <v>137</v>
      </c>
      <c r="AY270" s="15" t="s">
        <v>129</v>
      </c>
      <c r="BE270" s="226">
        <f>IF(N270="základná",J270,0)</f>
        <v>0</v>
      </c>
      <c r="BF270" s="226">
        <f>IF(N270="znížená",J270,0)</f>
        <v>0</v>
      </c>
      <c r="BG270" s="226">
        <f>IF(N270="zákl. prenesená",J270,0)</f>
        <v>0</v>
      </c>
      <c r="BH270" s="226">
        <f>IF(N270="zníž. prenesená",J270,0)</f>
        <v>0</v>
      </c>
      <c r="BI270" s="226">
        <f>IF(N270="nulová",J270,0)</f>
        <v>0</v>
      </c>
      <c r="BJ270" s="15" t="s">
        <v>137</v>
      </c>
      <c r="BK270" s="227">
        <f>ROUND(I270*H270,3)</f>
        <v>0</v>
      </c>
      <c r="BL270" s="15" t="s">
        <v>136</v>
      </c>
      <c r="BM270" s="225" t="s">
        <v>463</v>
      </c>
    </row>
    <row r="271" s="1" customFormat="1" ht="24" customHeight="1">
      <c r="B271" s="36"/>
      <c r="C271" s="215" t="s">
        <v>464</v>
      </c>
      <c r="D271" s="215" t="s">
        <v>131</v>
      </c>
      <c r="E271" s="216" t="s">
        <v>465</v>
      </c>
      <c r="F271" s="217" t="s">
        <v>466</v>
      </c>
      <c r="G271" s="218" t="s">
        <v>222</v>
      </c>
      <c r="H271" s="219">
        <v>1</v>
      </c>
      <c r="I271" s="220"/>
      <c r="J271" s="219">
        <f>ROUND(I271*H271,3)</f>
        <v>0</v>
      </c>
      <c r="K271" s="217" t="s">
        <v>135</v>
      </c>
      <c r="L271" s="41"/>
      <c r="M271" s="221" t="s">
        <v>1</v>
      </c>
      <c r="N271" s="222" t="s">
        <v>41</v>
      </c>
      <c r="O271" s="84"/>
      <c r="P271" s="223">
        <f>O271*H271</f>
        <v>0</v>
      </c>
      <c r="Q271" s="223">
        <v>0</v>
      </c>
      <c r="R271" s="223">
        <f>Q271*H271</f>
        <v>0</v>
      </c>
      <c r="S271" s="223">
        <v>0</v>
      </c>
      <c r="T271" s="224">
        <f>S271*H271</f>
        <v>0</v>
      </c>
      <c r="AR271" s="225" t="s">
        <v>136</v>
      </c>
      <c r="AT271" s="225" t="s">
        <v>131</v>
      </c>
      <c r="AU271" s="225" t="s">
        <v>137</v>
      </c>
      <c r="AY271" s="15" t="s">
        <v>129</v>
      </c>
      <c r="BE271" s="226">
        <f>IF(N271="základná",J271,0)</f>
        <v>0</v>
      </c>
      <c r="BF271" s="226">
        <f>IF(N271="znížená",J271,0)</f>
        <v>0</v>
      </c>
      <c r="BG271" s="226">
        <f>IF(N271="zákl. prenesená",J271,0)</f>
        <v>0</v>
      </c>
      <c r="BH271" s="226">
        <f>IF(N271="zníž. prenesená",J271,0)</f>
        <v>0</v>
      </c>
      <c r="BI271" s="226">
        <f>IF(N271="nulová",J271,0)</f>
        <v>0</v>
      </c>
      <c r="BJ271" s="15" t="s">
        <v>137</v>
      </c>
      <c r="BK271" s="227">
        <f>ROUND(I271*H271,3)</f>
        <v>0</v>
      </c>
      <c r="BL271" s="15" t="s">
        <v>136</v>
      </c>
      <c r="BM271" s="225" t="s">
        <v>467</v>
      </c>
    </row>
    <row r="272" s="1" customFormat="1" ht="36" customHeight="1">
      <c r="B272" s="36"/>
      <c r="C272" s="251" t="s">
        <v>468</v>
      </c>
      <c r="D272" s="251" t="s">
        <v>175</v>
      </c>
      <c r="E272" s="252" t="s">
        <v>469</v>
      </c>
      <c r="F272" s="253" t="s">
        <v>470</v>
      </c>
      <c r="G272" s="254" t="s">
        <v>222</v>
      </c>
      <c r="H272" s="255">
        <v>1</v>
      </c>
      <c r="I272" s="256"/>
      <c r="J272" s="255">
        <f>ROUND(I272*H272,3)</f>
        <v>0</v>
      </c>
      <c r="K272" s="253" t="s">
        <v>135</v>
      </c>
      <c r="L272" s="257"/>
      <c r="M272" s="258" t="s">
        <v>1</v>
      </c>
      <c r="N272" s="259" t="s">
        <v>41</v>
      </c>
      <c r="O272" s="84"/>
      <c r="P272" s="223">
        <f>O272*H272</f>
        <v>0</v>
      </c>
      <c r="Q272" s="223">
        <v>2.7999999999999998</v>
      </c>
      <c r="R272" s="223">
        <f>Q272*H272</f>
        <v>2.7999999999999998</v>
      </c>
      <c r="S272" s="223">
        <v>0</v>
      </c>
      <c r="T272" s="224">
        <f>S272*H272</f>
        <v>0</v>
      </c>
      <c r="AR272" s="225" t="s">
        <v>174</v>
      </c>
      <c r="AT272" s="225" t="s">
        <v>175</v>
      </c>
      <c r="AU272" s="225" t="s">
        <v>137</v>
      </c>
      <c r="AY272" s="15" t="s">
        <v>129</v>
      </c>
      <c r="BE272" s="226">
        <f>IF(N272="základná",J272,0)</f>
        <v>0</v>
      </c>
      <c r="BF272" s="226">
        <f>IF(N272="znížená",J272,0)</f>
        <v>0</v>
      </c>
      <c r="BG272" s="226">
        <f>IF(N272="zákl. prenesená",J272,0)</f>
        <v>0</v>
      </c>
      <c r="BH272" s="226">
        <f>IF(N272="zníž. prenesená",J272,0)</f>
        <v>0</v>
      </c>
      <c r="BI272" s="226">
        <f>IF(N272="nulová",J272,0)</f>
        <v>0</v>
      </c>
      <c r="BJ272" s="15" t="s">
        <v>137</v>
      </c>
      <c r="BK272" s="227">
        <f>ROUND(I272*H272,3)</f>
        <v>0</v>
      </c>
      <c r="BL272" s="15" t="s">
        <v>136</v>
      </c>
      <c r="BM272" s="225" t="s">
        <v>471</v>
      </c>
    </row>
    <row r="273" s="1" customFormat="1" ht="24" customHeight="1">
      <c r="B273" s="36"/>
      <c r="C273" s="215" t="s">
        <v>472</v>
      </c>
      <c r="D273" s="215" t="s">
        <v>131</v>
      </c>
      <c r="E273" s="216" t="s">
        <v>473</v>
      </c>
      <c r="F273" s="217" t="s">
        <v>474</v>
      </c>
      <c r="G273" s="218" t="s">
        <v>222</v>
      </c>
      <c r="H273" s="219">
        <v>1</v>
      </c>
      <c r="I273" s="220"/>
      <c r="J273" s="219">
        <f>ROUND(I273*H273,3)</f>
        <v>0</v>
      </c>
      <c r="K273" s="217" t="s">
        <v>1</v>
      </c>
      <c r="L273" s="41"/>
      <c r="M273" s="221" t="s">
        <v>1</v>
      </c>
      <c r="N273" s="222" t="s">
        <v>41</v>
      </c>
      <c r="O273" s="84"/>
      <c r="P273" s="223">
        <f>O273*H273</f>
        <v>0</v>
      </c>
      <c r="Q273" s="223">
        <v>0</v>
      </c>
      <c r="R273" s="223">
        <f>Q273*H273</f>
        <v>0</v>
      </c>
      <c r="S273" s="223">
        <v>0</v>
      </c>
      <c r="T273" s="224">
        <f>S273*H273</f>
        <v>0</v>
      </c>
      <c r="AR273" s="225" t="s">
        <v>136</v>
      </c>
      <c r="AT273" s="225" t="s">
        <v>131</v>
      </c>
      <c r="AU273" s="225" t="s">
        <v>137</v>
      </c>
      <c r="AY273" s="15" t="s">
        <v>129</v>
      </c>
      <c r="BE273" s="226">
        <f>IF(N273="základná",J273,0)</f>
        <v>0</v>
      </c>
      <c r="BF273" s="226">
        <f>IF(N273="znížená",J273,0)</f>
        <v>0</v>
      </c>
      <c r="BG273" s="226">
        <f>IF(N273="zákl. prenesená",J273,0)</f>
        <v>0</v>
      </c>
      <c r="BH273" s="226">
        <f>IF(N273="zníž. prenesená",J273,0)</f>
        <v>0</v>
      </c>
      <c r="BI273" s="226">
        <f>IF(N273="nulová",J273,0)</f>
        <v>0</v>
      </c>
      <c r="BJ273" s="15" t="s">
        <v>137</v>
      </c>
      <c r="BK273" s="227">
        <f>ROUND(I273*H273,3)</f>
        <v>0</v>
      </c>
      <c r="BL273" s="15" t="s">
        <v>136</v>
      </c>
      <c r="BM273" s="225" t="s">
        <v>475</v>
      </c>
    </row>
    <row r="274" s="1" customFormat="1" ht="36" customHeight="1">
      <c r="B274" s="36"/>
      <c r="C274" s="251" t="s">
        <v>476</v>
      </c>
      <c r="D274" s="251" t="s">
        <v>175</v>
      </c>
      <c r="E274" s="252" t="s">
        <v>477</v>
      </c>
      <c r="F274" s="253" t="s">
        <v>478</v>
      </c>
      <c r="G274" s="254" t="s">
        <v>222</v>
      </c>
      <c r="H274" s="255">
        <v>1</v>
      </c>
      <c r="I274" s="256"/>
      <c r="J274" s="255">
        <f>ROUND(I274*H274,3)</f>
        <v>0</v>
      </c>
      <c r="K274" s="253" t="s">
        <v>1</v>
      </c>
      <c r="L274" s="257"/>
      <c r="M274" s="258" t="s">
        <v>1</v>
      </c>
      <c r="N274" s="259" t="s">
        <v>41</v>
      </c>
      <c r="O274" s="84"/>
      <c r="P274" s="223">
        <f>O274*H274</f>
        <v>0</v>
      </c>
      <c r="Q274" s="223">
        <v>2.1000000000000001</v>
      </c>
      <c r="R274" s="223">
        <f>Q274*H274</f>
        <v>2.1000000000000001</v>
      </c>
      <c r="S274" s="223">
        <v>0</v>
      </c>
      <c r="T274" s="224">
        <f>S274*H274</f>
        <v>0</v>
      </c>
      <c r="AR274" s="225" t="s">
        <v>174</v>
      </c>
      <c r="AT274" s="225" t="s">
        <v>175</v>
      </c>
      <c r="AU274" s="225" t="s">
        <v>137</v>
      </c>
      <c r="AY274" s="15" t="s">
        <v>129</v>
      </c>
      <c r="BE274" s="226">
        <f>IF(N274="základná",J274,0)</f>
        <v>0</v>
      </c>
      <c r="BF274" s="226">
        <f>IF(N274="znížená",J274,0)</f>
        <v>0</v>
      </c>
      <c r="BG274" s="226">
        <f>IF(N274="zákl. prenesená",J274,0)</f>
        <v>0</v>
      </c>
      <c r="BH274" s="226">
        <f>IF(N274="zníž. prenesená",J274,0)</f>
        <v>0</v>
      </c>
      <c r="BI274" s="226">
        <f>IF(N274="nulová",J274,0)</f>
        <v>0</v>
      </c>
      <c r="BJ274" s="15" t="s">
        <v>137</v>
      </c>
      <c r="BK274" s="227">
        <f>ROUND(I274*H274,3)</f>
        <v>0</v>
      </c>
      <c r="BL274" s="15" t="s">
        <v>136</v>
      </c>
      <c r="BM274" s="225" t="s">
        <v>479</v>
      </c>
    </row>
    <row r="275" s="1" customFormat="1" ht="24" customHeight="1">
      <c r="B275" s="36"/>
      <c r="C275" s="215" t="s">
        <v>480</v>
      </c>
      <c r="D275" s="215" t="s">
        <v>131</v>
      </c>
      <c r="E275" s="216" t="s">
        <v>481</v>
      </c>
      <c r="F275" s="217" t="s">
        <v>482</v>
      </c>
      <c r="G275" s="218" t="s">
        <v>222</v>
      </c>
      <c r="H275" s="219">
        <v>1</v>
      </c>
      <c r="I275" s="220"/>
      <c r="J275" s="219">
        <f>ROUND(I275*H275,3)</f>
        <v>0</v>
      </c>
      <c r="K275" s="217" t="s">
        <v>135</v>
      </c>
      <c r="L275" s="41"/>
      <c r="M275" s="221" t="s">
        <v>1</v>
      </c>
      <c r="N275" s="222" t="s">
        <v>41</v>
      </c>
      <c r="O275" s="84"/>
      <c r="P275" s="223">
        <f>O275*H275</f>
        <v>0</v>
      </c>
      <c r="Q275" s="223">
        <v>3.0000000000000001E-05</v>
      </c>
      <c r="R275" s="223">
        <f>Q275*H275</f>
        <v>3.0000000000000001E-05</v>
      </c>
      <c r="S275" s="223">
        <v>0</v>
      </c>
      <c r="T275" s="224">
        <f>S275*H275</f>
        <v>0</v>
      </c>
      <c r="AR275" s="225" t="s">
        <v>136</v>
      </c>
      <c r="AT275" s="225" t="s">
        <v>131</v>
      </c>
      <c r="AU275" s="225" t="s">
        <v>137</v>
      </c>
      <c r="AY275" s="15" t="s">
        <v>129</v>
      </c>
      <c r="BE275" s="226">
        <f>IF(N275="základná",J275,0)</f>
        <v>0</v>
      </c>
      <c r="BF275" s="226">
        <f>IF(N275="znížená",J275,0)</f>
        <v>0</v>
      </c>
      <c r="BG275" s="226">
        <f>IF(N275="zákl. prenesená",J275,0)</f>
        <v>0</v>
      </c>
      <c r="BH275" s="226">
        <f>IF(N275="zníž. prenesená",J275,0)</f>
        <v>0</v>
      </c>
      <c r="BI275" s="226">
        <f>IF(N275="nulová",J275,0)</f>
        <v>0</v>
      </c>
      <c r="BJ275" s="15" t="s">
        <v>137</v>
      </c>
      <c r="BK275" s="227">
        <f>ROUND(I275*H275,3)</f>
        <v>0</v>
      </c>
      <c r="BL275" s="15" t="s">
        <v>136</v>
      </c>
      <c r="BM275" s="225" t="s">
        <v>483</v>
      </c>
    </row>
    <row r="276" s="1" customFormat="1" ht="36" customHeight="1">
      <c r="B276" s="36"/>
      <c r="C276" s="251" t="s">
        <v>484</v>
      </c>
      <c r="D276" s="251" t="s">
        <v>175</v>
      </c>
      <c r="E276" s="252" t="s">
        <v>485</v>
      </c>
      <c r="F276" s="253" t="s">
        <v>486</v>
      </c>
      <c r="G276" s="254" t="s">
        <v>222</v>
      </c>
      <c r="H276" s="255">
        <v>1</v>
      </c>
      <c r="I276" s="256"/>
      <c r="J276" s="255">
        <f>ROUND(I276*H276,3)</f>
        <v>0</v>
      </c>
      <c r="K276" s="253" t="s">
        <v>135</v>
      </c>
      <c r="L276" s="257"/>
      <c r="M276" s="258" t="s">
        <v>1</v>
      </c>
      <c r="N276" s="259" t="s">
        <v>41</v>
      </c>
      <c r="O276" s="84"/>
      <c r="P276" s="223">
        <f>O276*H276</f>
        <v>0</v>
      </c>
      <c r="Q276" s="223">
        <v>0.0025500000000000002</v>
      </c>
      <c r="R276" s="223">
        <f>Q276*H276</f>
        <v>0.0025500000000000002</v>
      </c>
      <c r="S276" s="223">
        <v>0</v>
      </c>
      <c r="T276" s="224">
        <f>S276*H276</f>
        <v>0</v>
      </c>
      <c r="AR276" s="225" t="s">
        <v>174</v>
      </c>
      <c r="AT276" s="225" t="s">
        <v>175</v>
      </c>
      <c r="AU276" s="225" t="s">
        <v>137</v>
      </c>
      <c r="AY276" s="15" t="s">
        <v>129</v>
      </c>
      <c r="BE276" s="226">
        <f>IF(N276="základná",J276,0)</f>
        <v>0</v>
      </c>
      <c r="BF276" s="226">
        <f>IF(N276="znížená",J276,0)</f>
        <v>0</v>
      </c>
      <c r="BG276" s="226">
        <f>IF(N276="zákl. prenesená",J276,0)</f>
        <v>0</v>
      </c>
      <c r="BH276" s="226">
        <f>IF(N276="zníž. prenesená",J276,0)</f>
        <v>0</v>
      </c>
      <c r="BI276" s="226">
        <f>IF(N276="nulová",J276,0)</f>
        <v>0</v>
      </c>
      <c r="BJ276" s="15" t="s">
        <v>137</v>
      </c>
      <c r="BK276" s="227">
        <f>ROUND(I276*H276,3)</f>
        <v>0</v>
      </c>
      <c r="BL276" s="15" t="s">
        <v>136</v>
      </c>
      <c r="BM276" s="225" t="s">
        <v>487</v>
      </c>
    </row>
    <row r="277" s="1" customFormat="1" ht="16.5" customHeight="1">
      <c r="B277" s="36"/>
      <c r="C277" s="215" t="s">
        <v>488</v>
      </c>
      <c r="D277" s="215" t="s">
        <v>131</v>
      </c>
      <c r="E277" s="216" t="s">
        <v>489</v>
      </c>
      <c r="F277" s="217" t="s">
        <v>490</v>
      </c>
      <c r="G277" s="218" t="s">
        <v>222</v>
      </c>
      <c r="H277" s="219">
        <v>1</v>
      </c>
      <c r="I277" s="220"/>
      <c r="J277" s="219">
        <f>ROUND(I277*H277,3)</f>
        <v>0</v>
      </c>
      <c r="K277" s="217" t="s">
        <v>135</v>
      </c>
      <c r="L277" s="41"/>
      <c r="M277" s="221" t="s">
        <v>1</v>
      </c>
      <c r="N277" s="222" t="s">
        <v>41</v>
      </c>
      <c r="O277" s="84"/>
      <c r="P277" s="223">
        <f>O277*H277</f>
        <v>0</v>
      </c>
      <c r="Q277" s="223">
        <v>0.11865000000000001</v>
      </c>
      <c r="R277" s="223">
        <f>Q277*H277</f>
        <v>0.11865000000000001</v>
      </c>
      <c r="S277" s="223">
        <v>0</v>
      </c>
      <c r="T277" s="224">
        <f>S277*H277</f>
        <v>0</v>
      </c>
      <c r="AR277" s="225" t="s">
        <v>136</v>
      </c>
      <c r="AT277" s="225" t="s">
        <v>131</v>
      </c>
      <c r="AU277" s="225" t="s">
        <v>137</v>
      </c>
      <c r="AY277" s="15" t="s">
        <v>129</v>
      </c>
      <c r="BE277" s="226">
        <f>IF(N277="základná",J277,0)</f>
        <v>0</v>
      </c>
      <c r="BF277" s="226">
        <f>IF(N277="znížená",J277,0)</f>
        <v>0</v>
      </c>
      <c r="BG277" s="226">
        <f>IF(N277="zákl. prenesená",J277,0)</f>
        <v>0</v>
      </c>
      <c r="BH277" s="226">
        <f>IF(N277="zníž. prenesená",J277,0)</f>
        <v>0</v>
      </c>
      <c r="BI277" s="226">
        <f>IF(N277="nulová",J277,0)</f>
        <v>0</v>
      </c>
      <c r="BJ277" s="15" t="s">
        <v>137</v>
      </c>
      <c r="BK277" s="227">
        <f>ROUND(I277*H277,3)</f>
        <v>0</v>
      </c>
      <c r="BL277" s="15" t="s">
        <v>136</v>
      </c>
      <c r="BM277" s="225" t="s">
        <v>491</v>
      </c>
    </row>
    <row r="278" s="1" customFormat="1" ht="16.5" customHeight="1">
      <c r="B278" s="36"/>
      <c r="C278" s="251" t="s">
        <v>492</v>
      </c>
      <c r="D278" s="251" t="s">
        <v>175</v>
      </c>
      <c r="E278" s="252" t="s">
        <v>493</v>
      </c>
      <c r="F278" s="253" t="s">
        <v>494</v>
      </c>
      <c r="G278" s="254" t="s">
        <v>222</v>
      </c>
      <c r="H278" s="255">
        <v>1</v>
      </c>
      <c r="I278" s="256"/>
      <c r="J278" s="255">
        <f>ROUND(I278*H278,3)</f>
        <v>0</v>
      </c>
      <c r="K278" s="253" t="s">
        <v>135</v>
      </c>
      <c r="L278" s="257"/>
      <c r="M278" s="258" t="s">
        <v>1</v>
      </c>
      <c r="N278" s="259" t="s">
        <v>41</v>
      </c>
      <c r="O278" s="84"/>
      <c r="P278" s="223">
        <f>O278*H278</f>
        <v>0</v>
      </c>
      <c r="Q278" s="223">
        <v>0.016</v>
      </c>
      <c r="R278" s="223">
        <f>Q278*H278</f>
        <v>0.016</v>
      </c>
      <c r="S278" s="223">
        <v>0</v>
      </c>
      <c r="T278" s="224">
        <f>S278*H278</f>
        <v>0</v>
      </c>
      <c r="AR278" s="225" t="s">
        <v>174</v>
      </c>
      <c r="AT278" s="225" t="s">
        <v>175</v>
      </c>
      <c r="AU278" s="225" t="s">
        <v>137</v>
      </c>
      <c r="AY278" s="15" t="s">
        <v>129</v>
      </c>
      <c r="BE278" s="226">
        <f>IF(N278="základná",J278,0)</f>
        <v>0</v>
      </c>
      <c r="BF278" s="226">
        <f>IF(N278="znížená",J278,0)</f>
        <v>0</v>
      </c>
      <c r="BG278" s="226">
        <f>IF(N278="zákl. prenesená",J278,0)</f>
        <v>0</v>
      </c>
      <c r="BH278" s="226">
        <f>IF(N278="zníž. prenesená",J278,0)</f>
        <v>0</v>
      </c>
      <c r="BI278" s="226">
        <f>IF(N278="nulová",J278,0)</f>
        <v>0</v>
      </c>
      <c r="BJ278" s="15" t="s">
        <v>137</v>
      </c>
      <c r="BK278" s="227">
        <f>ROUND(I278*H278,3)</f>
        <v>0</v>
      </c>
      <c r="BL278" s="15" t="s">
        <v>136</v>
      </c>
      <c r="BM278" s="225" t="s">
        <v>495</v>
      </c>
    </row>
    <row r="279" s="1" customFormat="1" ht="24" customHeight="1">
      <c r="B279" s="36"/>
      <c r="C279" s="251" t="s">
        <v>496</v>
      </c>
      <c r="D279" s="251" t="s">
        <v>175</v>
      </c>
      <c r="E279" s="252" t="s">
        <v>497</v>
      </c>
      <c r="F279" s="253" t="s">
        <v>498</v>
      </c>
      <c r="G279" s="254" t="s">
        <v>222</v>
      </c>
      <c r="H279" s="255">
        <v>1</v>
      </c>
      <c r="I279" s="256"/>
      <c r="J279" s="255">
        <f>ROUND(I279*H279,3)</f>
        <v>0</v>
      </c>
      <c r="K279" s="253" t="s">
        <v>135</v>
      </c>
      <c r="L279" s="257"/>
      <c r="M279" s="258" t="s">
        <v>1</v>
      </c>
      <c r="N279" s="259" t="s">
        <v>41</v>
      </c>
      <c r="O279" s="84"/>
      <c r="P279" s="223">
        <f>O279*H279</f>
        <v>0</v>
      </c>
      <c r="Q279" s="223">
        <v>0.001</v>
      </c>
      <c r="R279" s="223">
        <f>Q279*H279</f>
        <v>0.001</v>
      </c>
      <c r="S279" s="223">
        <v>0</v>
      </c>
      <c r="T279" s="224">
        <f>S279*H279</f>
        <v>0</v>
      </c>
      <c r="AR279" s="225" t="s">
        <v>174</v>
      </c>
      <c r="AT279" s="225" t="s">
        <v>175</v>
      </c>
      <c r="AU279" s="225" t="s">
        <v>137</v>
      </c>
      <c r="AY279" s="15" t="s">
        <v>129</v>
      </c>
      <c r="BE279" s="226">
        <f>IF(N279="základná",J279,0)</f>
        <v>0</v>
      </c>
      <c r="BF279" s="226">
        <f>IF(N279="znížená",J279,0)</f>
        <v>0</v>
      </c>
      <c r="BG279" s="226">
        <f>IF(N279="zákl. prenesená",J279,0)</f>
        <v>0</v>
      </c>
      <c r="BH279" s="226">
        <f>IF(N279="zníž. prenesená",J279,0)</f>
        <v>0</v>
      </c>
      <c r="BI279" s="226">
        <f>IF(N279="nulová",J279,0)</f>
        <v>0</v>
      </c>
      <c r="BJ279" s="15" t="s">
        <v>137</v>
      </c>
      <c r="BK279" s="227">
        <f>ROUND(I279*H279,3)</f>
        <v>0</v>
      </c>
      <c r="BL279" s="15" t="s">
        <v>136</v>
      </c>
      <c r="BM279" s="225" t="s">
        <v>499</v>
      </c>
    </row>
    <row r="280" s="1" customFormat="1" ht="24" customHeight="1">
      <c r="B280" s="36"/>
      <c r="C280" s="215" t="s">
        <v>500</v>
      </c>
      <c r="D280" s="215" t="s">
        <v>131</v>
      </c>
      <c r="E280" s="216" t="s">
        <v>501</v>
      </c>
      <c r="F280" s="217" t="s">
        <v>502</v>
      </c>
      <c r="G280" s="218" t="s">
        <v>252</v>
      </c>
      <c r="H280" s="219">
        <v>24</v>
      </c>
      <c r="I280" s="220"/>
      <c r="J280" s="219">
        <f>ROUND(I280*H280,3)</f>
        <v>0</v>
      </c>
      <c r="K280" s="217" t="s">
        <v>135</v>
      </c>
      <c r="L280" s="41"/>
      <c r="M280" s="221" t="s">
        <v>1</v>
      </c>
      <c r="N280" s="222" t="s">
        <v>41</v>
      </c>
      <c r="O280" s="84"/>
      <c r="P280" s="223">
        <f>O280*H280</f>
        <v>0</v>
      </c>
      <c r="Q280" s="223">
        <v>0.00010000000000000001</v>
      </c>
      <c r="R280" s="223">
        <f>Q280*H280</f>
        <v>0.0024000000000000002</v>
      </c>
      <c r="S280" s="223">
        <v>0</v>
      </c>
      <c r="T280" s="224">
        <f>S280*H280</f>
        <v>0</v>
      </c>
      <c r="AR280" s="225" t="s">
        <v>136</v>
      </c>
      <c r="AT280" s="225" t="s">
        <v>131</v>
      </c>
      <c r="AU280" s="225" t="s">
        <v>137</v>
      </c>
      <c r="AY280" s="15" t="s">
        <v>129</v>
      </c>
      <c r="BE280" s="226">
        <f>IF(N280="základná",J280,0)</f>
        <v>0</v>
      </c>
      <c r="BF280" s="226">
        <f>IF(N280="znížená",J280,0)</f>
        <v>0</v>
      </c>
      <c r="BG280" s="226">
        <f>IF(N280="zákl. prenesená",J280,0)</f>
        <v>0</v>
      </c>
      <c r="BH280" s="226">
        <f>IF(N280="zníž. prenesená",J280,0)</f>
        <v>0</v>
      </c>
      <c r="BI280" s="226">
        <f>IF(N280="nulová",J280,0)</f>
        <v>0</v>
      </c>
      <c r="BJ280" s="15" t="s">
        <v>137</v>
      </c>
      <c r="BK280" s="227">
        <f>ROUND(I280*H280,3)</f>
        <v>0</v>
      </c>
      <c r="BL280" s="15" t="s">
        <v>136</v>
      </c>
      <c r="BM280" s="225" t="s">
        <v>503</v>
      </c>
    </row>
    <row r="281" s="1" customFormat="1" ht="24" customHeight="1">
      <c r="B281" s="36"/>
      <c r="C281" s="215" t="s">
        <v>504</v>
      </c>
      <c r="D281" s="215" t="s">
        <v>131</v>
      </c>
      <c r="E281" s="216" t="s">
        <v>505</v>
      </c>
      <c r="F281" s="217" t="s">
        <v>506</v>
      </c>
      <c r="G281" s="218" t="s">
        <v>252</v>
      </c>
      <c r="H281" s="219">
        <v>26</v>
      </c>
      <c r="I281" s="220"/>
      <c r="J281" s="219">
        <f>ROUND(I281*H281,3)</f>
        <v>0</v>
      </c>
      <c r="K281" s="217" t="s">
        <v>135</v>
      </c>
      <c r="L281" s="41"/>
      <c r="M281" s="221" t="s">
        <v>1</v>
      </c>
      <c r="N281" s="222" t="s">
        <v>41</v>
      </c>
      <c r="O281" s="84"/>
      <c r="P281" s="223">
        <f>O281*H281</f>
        <v>0</v>
      </c>
      <c r="Q281" s="223">
        <v>0.00010000000000000001</v>
      </c>
      <c r="R281" s="223">
        <f>Q281*H281</f>
        <v>0.0026000000000000003</v>
      </c>
      <c r="S281" s="223">
        <v>0</v>
      </c>
      <c r="T281" s="224">
        <f>S281*H281</f>
        <v>0</v>
      </c>
      <c r="AR281" s="225" t="s">
        <v>136</v>
      </c>
      <c r="AT281" s="225" t="s">
        <v>131</v>
      </c>
      <c r="AU281" s="225" t="s">
        <v>137</v>
      </c>
      <c r="AY281" s="15" t="s">
        <v>129</v>
      </c>
      <c r="BE281" s="226">
        <f>IF(N281="základná",J281,0)</f>
        <v>0</v>
      </c>
      <c r="BF281" s="226">
        <f>IF(N281="znížená",J281,0)</f>
        <v>0</v>
      </c>
      <c r="BG281" s="226">
        <f>IF(N281="zákl. prenesená",J281,0)</f>
        <v>0</v>
      </c>
      <c r="BH281" s="226">
        <f>IF(N281="zníž. prenesená",J281,0)</f>
        <v>0</v>
      </c>
      <c r="BI281" s="226">
        <f>IF(N281="nulová",J281,0)</f>
        <v>0</v>
      </c>
      <c r="BJ281" s="15" t="s">
        <v>137</v>
      </c>
      <c r="BK281" s="227">
        <f>ROUND(I281*H281,3)</f>
        <v>0</v>
      </c>
      <c r="BL281" s="15" t="s">
        <v>136</v>
      </c>
      <c r="BM281" s="225" t="s">
        <v>507</v>
      </c>
    </row>
    <row r="282" s="11" customFormat="1" ht="22.8" customHeight="1">
      <c r="B282" s="199"/>
      <c r="C282" s="200"/>
      <c r="D282" s="201" t="s">
        <v>74</v>
      </c>
      <c r="E282" s="213" t="s">
        <v>182</v>
      </c>
      <c r="F282" s="213" t="s">
        <v>508</v>
      </c>
      <c r="G282" s="200"/>
      <c r="H282" s="200"/>
      <c r="I282" s="203"/>
      <c r="J282" s="214">
        <f>BK282</f>
        <v>0</v>
      </c>
      <c r="K282" s="200"/>
      <c r="L282" s="205"/>
      <c r="M282" s="206"/>
      <c r="N282" s="207"/>
      <c r="O282" s="207"/>
      <c r="P282" s="208">
        <f>SUM(P283:P310)</f>
        <v>0</v>
      </c>
      <c r="Q282" s="207"/>
      <c r="R282" s="208">
        <f>SUM(R283:R310)</f>
        <v>0.0054199999999999995</v>
      </c>
      <c r="S282" s="207"/>
      <c r="T282" s="209">
        <f>SUM(T283:T310)</f>
        <v>5.6646039999999998</v>
      </c>
      <c r="AR282" s="210" t="s">
        <v>80</v>
      </c>
      <c r="AT282" s="211" t="s">
        <v>74</v>
      </c>
      <c r="AU282" s="211" t="s">
        <v>80</v>
      </c>
      <c r="AY282" s="210" t="s">
        <v>129</v>
      </c>
      <c r="BK282" s="212">
        <f>SUM(BK283:BK310)</f>
        <v>0</v>
      </c>
    </row>
    <row r="283" s="1" customFormat="1" ht="16.5" customHeight="1">
      <c r="B283" s="36"/>
      <c r="C283" s="215" t="s">
        <v>509</v>
      </c>
      <c r="D283" s="215" t="s">
        <v>131</v>
      </c>
      <c r="E283" s="216" t="s">
        <v>510</v>
      </c>
      <c r="F283" s="217" t="s">
        <v>511</v>
      </c>
      <c r="G283" s="218" t="s">
        <v>134</v>
      </c>
      <c r="H283" s="219">
        <v>1</v>
      </c>
      <c r="I283" s="220"/>
      <c r="J283" s="219">
        <f>ROUND(I283*H283,3)</f>
        <v>0</v>
      </c>
      <c r="K283" s="217" t="s">
        <v>1</v>
      </c>
      <c r="L283" s="41"/>
      <c r="M283" s="221" t="s">
        <v>1</v>
      </c>
      <c r="N283" s="222" t="s">
        <v>41</v>
      </c>
      <c r="O283" s="84"/>
      <c r="P283" s="223">
        <f>O283*H283</f>
        <v>0</v>
      </c>
      <c r="Q283" s="223">
        <v>1.0000000000000001E-05</v>
      </c>
      <c r="R283" s="223">
        <f>Q283*H283</f>
        <v>1.0000000000000001E-05</v>
      </c>
      <c r="S283" s="223">
        <v>0</v>
      </c>
      <c r="T283" s="224">
        <f>S283*H283</f>
        <v>0</v>
      </c>
      <c r="AR283" s="225" t="s">
        <v>136</v>
      </c>
      <c r="AT283" s="225" t="s">
        <v>131</v>
      </c>
      <c r="AU283" s="225" t="s">
        <v>137</v>
      </c>
      <c r="AY283" s="15" t="s">
        <v>129</v>
      </c>
      <c r="BE283" s="226">
        <f>IF(N283="základná",J283,0)</f>
        <v>0</v>
      </c>
      <c r="BF283" s="226">
        <f>IF(N283="znížená",J283,0)</f>
        <v>0</v>
      </c>
      <c r="BG283" s="226">
        <f>IF(N283="zákl. prenesená",J283,0)</f>
        <v>0</v>
      </c>
      <c r="BH283" s="226">
        <f>IF(N283="zníž. prenesená",J283,0)</f>
        <v>0</v>
      </c>
      <c r="BI283" s="226">
        <f>IF(N283="nulová",J283,0)</f>
        <v>0</v>
      </c>
      <c r="BJ283" s="15" t="s">
        <v>137</v>
      </c>
      <c r="BK283" s="227">
        <f>ROUND(I283*H283,3)</f>
        <v>0</v>
      </c>
      <c r="BL283" s="15" t="s">
        <v>136</v>
      </c>
      <c r="BM283" s="225" t="s">
        <v>512</v>
      </c>
    </row>
    <row r="284" s="1" customFormat="1" ht="16.5" customHeight="1">
      <c r="B284" s="36"/>
      <c r="C284" s="251" t="s">
        <v>513</v>
      </c>
      <c r="D284" s="251" t="s">
        <v>175</v>
      </c>
      <c r="E284" s="252" t="s">
        <v>514</v>
      </c>
      <c r="F284" s="253" t="s">
        <v>515</v>
      </c>
      <c r="G284" s="254" t="s">
        <v>516</v>
      </c>
      <c r="H284" s="255">
        <v>1</v>
      </c>
      <c r="I284" s="256"/>
      <c r="J284" s="255">
        <f>ROUND(I284*H284,3)</f>
        <v>0</v>
      </c>
      <c r="K284" s="253" t="s">
        <v>1</v>
      </c>
      <c r="L284" s="257"/>
      <c r="M284" s="258" t="s">
        <v>1</v>
      </c>
      <c r="N284" s="259" t="s">
        <v>41</v>
      </c>
      <c r="O284" s="84"/>
      <c r="P284" s="223">
        <f>O284*H284</f>
        <v>0</v>
      </c>
      <c r="Q284" s="223">
        <v>0.001</v>
      </c>
      <c r="R284" s="223">
        <f>Q284*H284</f>
        <v>0.001</v>
      </c>
      <c r="S284" s="223">
        <v>0</v>
      </c>
      <c r="T284" s="224">
        <f>S284*H284</f>
        <v>0</v>
      </c>
      <c r="AR284" s="225" t="s">
        <v>174</v>
      </c>
      <c r="AT284" s="225" t="s">
        <v>175</v>
      </c>
      <c r="AU284" s="225" t="s">
        <v>137</v>
      </c>
      <c r="AY284" s="15" t="s">
        <v>129</v>
      </c>
      <c r="BE284" s="226">
        <f>IF(N284="základná",J284,0)</f>
        <v>0</v>
      </c>
      <c r="BF284" s="226">
        <f>IF(N284="znížená",J284,0)</f>
        <v>0</v>
      </c>
      <c r="BG284" s="226">
        <f>IF(N284="zákl. prenesená",J284,0)</f>
        <v>0</v>
      </c>
      <c r="BH284" s="226">
        <f>IF(N284="zníž. prenesená",J284,0)</f>
        <v>0</v>
      </c>
      <c r="BI284" s="226">
        <f>IF(N284="nulová",J284,0)</f>
        <v>0</v>
      </c>
      <c r="BJ284" s="15" t="s">
        <v>137</v>
      </c>
      <c r="BK284" s="227">
        <f>ROUND(I284*H284,3)</f>
        <v>0</v>
      </c>
      <c r="BL284" s="15" t="s">
        <v>136</v>
      </c>
      <c r="BM284" s="225" t="s">
        <v>517</v>
      </c>
    </row>
    <row r="285" s="1" customFormat="1" ht="24" customHeight="1">
      <c r="B285" s="36"/>
      <c r="C285" s="215" t="s">
        <v>518</v>
      </c>
      <c r="D285" s="215" t="s">
        <v>131</v>
      </c>
      <c r="E285" s="216" t="s">
        <v>519</v>
      </c>
      <c r="F285" s="217" t="s">
        <v>520</v>
      </c>
      <c r="G285" s="218" t="s">
        <v>195</v>
      </c>
      <c r="H285" s="219">
        <v>6.9749999999999996</v>
      </c>
      <c r="I285" s="220"/>
      <c r="J285" s="219">
        <f>ROUND(I285*H285,3)</f>
        <v>0</v>
      </c>
      <c r="K285" s="217" t="s">
        <v>135</v>
      </c>
      <c r="L285" s="41"/>
      <c r="M285" s="221" t="s">
        <v>1</v>
      </c>
      <c r="N285" s="222" t="s">
        <v>41</v>
      </c>
      <c r="O285" s="84"/>
      <c r="P285" s="223">
        <f>O285*H285</f>
        <v>0</v>
      </c>
      <c r="Q285" s="223">
        <v>0</v>
      </c>
      <c r="R285" s="223">
        <f>Q285*H285</f>
        <v>0</v>
      </c>
      <c r="S285" s="223">
        <v>0.02</v>
      </c>
      <c r="T285" s="224">
        <f>S285*H285</f>
        <v>0.13949999999999999</v>
      </c>
      <c r="AR285" s="225" t="s">
        <v>136</v>
      </c>
      <c r="AT285" s="225" t="s">
        <v>131</v>
      </c>
      <c r="AU285" s="225" t="s">
        <v>137</v>
      </c>
      <c r="AY285" s="15" t="s">
        <v>129</v>
      </c>
      <c r="BE285" s="226">
        <f>IF(N285="základná",J285,0)</f>
        <v>0</v>
      </c>
      <c r="BF285" s="226">
        <f>IF(N285="znížená",J285,0)</f>
        <v>0</v>
      </c>
      <c r="BG285" s="226">
        <f>IF(N285="zákl. prenesená",J285,0)</f>
        <v>0</v>
      </c>
      <c r="BH285" s="226">
        <f>IF(N285="zníž. prenesená",J285,0)</f>
        <v>0</v>
      </c>
      <c r="BI285" s="226">
        <f>IF(N285="nulová",J285,0)</f>
        <v>0</v>
      </c>
      <c r="BJ285" s="15" t="s">
        <v>137</v>
      </c>
      <c r="BK285" s="227">
        <f>ROUND(I285*H285,3)</f>
        <v>0</v>
      </c>
      <c r="BL285" s="15" t="s">
        <v>136</v>
      </c>
      <c r="BM285" s="225" t="s">
        <v>521</v>
      </c>
    </row>
    <row r="286" s="12" customFormat="1">
      <c r="B286" s="228"/>
      <c r="C286" s="229"/>
      <c r="D286" s="230" t="s">
        <v>139</v>
      </c>
      <c r="E286" s="231" t="s">
        <v>1</v>
      </c>
      <c r="F286" s="232" t="s">
        <v>522</v>
      </c>
      <c r="G286" s="229"/>
      <c r="H286" s="233">
        <v>6.9749999999999996</v>
      </c>
      <c r="I286" s="234"/>
      <c r="J286" s="229"/>
      <c r="K286" s="229"/>
      <c r="L286" s="235"/>
      <c r="M286" s="236"/>
      <c r="N286" s="237"/>
      <c r="O286" s="237"/>
      <c r="P286" s="237"/>
      <c r="Q286" s="237"/>
      <c r="R286" s="237"/>
      <c r="S286" s="237"/>
      <c r="T286" s="238"/>
      <c r="AT286" s="239" t="s">
        <v>139</v>
      </c>
      <c r="AU286" s="239" t="s">
        <v>137</v>
      </c>
      <c r="AV286" s="12" t="s">
        <v>137</v>
      </c>
      <c r="AW286" s="12" t="s">
        <v>30</v>
      </c>
      <c r="AX286" s="12" t="s">
        <v>80</v>
      </c>
      <c r="AY286" s="239" t="s">
        <v>129</v>
      </c>
    </row>
    <row r="287" s="1" customFormat="1" ht="24" customHeight="1">
      <c r="B287" s="36"/>
      <c r="C287" s="215" t="s">
        <v>523</v>
      </c>
      <c r="D287" s="215" t="s">
        <v>131</v>
      </c>
      <c r="E287" s="216" t="s">
        <v>524</v>
      </c>
      <c r="F287" s="217" t="s">
        <v>525</v>
      </c>
      <c r="G287" s="218" t="s">
        <v>195</v>
      </c>
      <c r="H287" s="219">
        <v>3.2639999999999998</v>
      </c>
      <c r="I287" s="220"/>
      <c r="J287" s="219">
        <f>ROUND(I287*H287,3)</f>
        <v>0</v>
      </c>
      <c r="K287" s="217" t="s">
        <v>135</v>
      </c>
      <c r="L287" s="41"/>
      <c r="M287" s="221" t="s">
        <v>1</v>
      </c>
      <c r="N287" s="222" t="s">
        <v>41</v>
      </c>
      <c r="O287" s="84"/>
      <c r="P287" s="223">
        <f>O287*H287</f>
        <v>0</v>
      </c>
      <c r="Q287" s="223">
        <v>0</v>
      </c>
      <c r="R287" s="223">
        <f>Q287*H287</f>
        <v>0</v>
      </c>
      <c r="S287" s="223">
        <v>0.057000000000000002</v>
      </c>
      <c r="T287" s="224">
        <f>S287*H287</f>
        <v>0.18604799999999999</v>
      </c>
      <c r="AR287" s="225" t="s">
        <v>136</v>
      </c>
      <c r="AT287" s="225" t="s">
        <v>131</v>
      </c>
      <c r="AU287" s="225" t="s">
        <v>137</v>
      </c>
      <c r="AY287" s="15" t="s">
        <v>129</v>
      </c>
      <c r="BE287" s="226">
        <f>IF(N287="základná",J287,0)</f>
        <v>0</v>
      </c>
      <c r="BF287" s="226">
        <f>IF(N287="znížená",J287,0)</f>
        <v>0</v>
      </c>
      <c r="BG287" s="226">
        <f>IF(N287="zákl. prenesená",J287,0)</f>
        <v>0</v>
      </c>
      <c r="BH287" s="226">
        <f>IF(N287="zníž. prenesená",J287,0)</f>
        <v>0</v>
      </c>
      <c r="BI287" s="226">
        <f>IF(N287="nulová",J287,0)</f>
        <v>0</v>
      </c>
      <c r="BJ287" s="15" t="s">
        <v>137</v>
      </c>
      <c r="BK287" s="227">
        <f>ROUND(I287*H287,3)</f>
        <v>0</v>
      </c>
      <c r="BL287" s="15" t="s">
        <v>136</v>
      </c>
      <c r="BM287" s="225" t="s">
        <v>526</v>
      </c>
    </row>
    <row r="288" s="12" customFormat="1">
      <c r="B288" s="228"/>
      <c r="C288" s="229"/>
      <c r="D288" s="230" t="s">
        <v>139</v>
      </c>
      <c r="E288" s="231" t="s">
        <v>1</v>
      </c>
      <c r="F288" s="232" t="s">
        <v>527</v>
      </c>
      <c r="G288" s="229"/>
      <c r="H288" s="233">
        <v>1.44</v>
      </c>
      <c r="I288" s="234"/>
      <c r="J288" s="229"/>
      <c r="K288" s="229"/>
      <c r="L288" s="235"/>
      <c r="M288" s="236"/>
      <c r="N288" s="237"/>
      <c r="O288" s="237"/>
      <c r="P288" s="237"/>
      <c r="Q288" s="237"/>
      <c r="R288" s="237"/>
      <c r="S288" s="237"/>
      <c r="T288" s="238"/>
      <c r="AT288" s="239" t="s">
        <v>139</v>
      </c>
      <c r="AU288" s="239" t="s">
        <v>137</v>
      </c>
      <c r="AV288" s="12" t="s">
        <v>137</v>
      </c>
      <c r="AW288" s="12" t="s">
        <v>30</v>
      </c>
      <c r="AX288" s="12" t="s">
        <v>75</v>
      </c>
      <c r="AY288" s="239" t="s">
        <v>129</v>
      </c>
    </row>
    <row r="289" s="12" customFormat="1">
      <c r="B289" s="228"/>
      <c r="C289" s="229"/>
      <c r="D289" s="230" t="s">
        <v>139</v>
      </c>
      <c r="E289" s="231" t="s">
        <v>1</v>
      </c>
      <c r="F289" s="232" t="s">
        <v>528</v>
      </c>
      <c r="G289" s="229"/>
      <c r="H289" s="233">
        <v>1.8240000000000001</v>
      </c>
      <c r="I289" s="234"/>
      <c r="J289" s="229"/>
      <c r="K289" s="229"/>
      <c r="L289" s="235"/>
      <c r="M289" s="236"/>
      <c r="N289" s="237"/>
      <c r="O289" s="237"/>
      <c r="P289" s="237"/>
      <c r="Q289" s="237"/>
      <c r="R289" s="237"/>
      <c r="S289" s="237"/>
      <c r="T289" s="238"/>
      <c r="AT289" s="239" t="s">
        <v>139</v>
      </c>
      <c r="AU289" s="239" t="s">
        <v>137</v>
      </c>
      <c r="AV289" s="12" t="s">
        <v>137</v>
      </c>
      <c r="AW289" s="12" t="s">
        <v>30</v>
      </c>
      <c r="AX289" s="12" t="s">
        <v>75</v>
      </c>
      <c r="AY289" s="239" t="s">
        <v>129</v>
      </c>
    </row>
    <row r="290" s="13" customFormat="1">
      <c r="B290" s="240"/>
      <c r="C290" s="241"/>
      <c r="D290" s="230" t="s">
        <v>139</v>
      </c>
      <c r="E290" s="242" t="s">
        <v>1</v>
      </c>
      <c r="F290" s="243" t="s">
        <v>144</v>
      </c>
      <c r="G290" s="241"/>
      <c r="H290" s="244">
        <v>3.2639999999999998</v>
      </c>
      <c r="I290" s="245"/>
      <c r="J290" s="241"/>
      <c r="K290" s="241"/>
      <c r="L290" s="246"/>
      <c r="M290" s="247"/>
      <c r="N290" s="248"/>
      <c r="O290" s="248"/>
      <c r="P290" s="248"/>
      <c r="Q290" s="248"/>
      <c r="R290" s="248"/>
      <c r="S290" s="248"/>
      <c r="T290" s="249"/>
      <c r="AT290" s="250" t="s">
        <v>139</v>
      </c>
      <c r="AU290" s="250" t="s">
        <v>137</v>
      </c>
      <c r="AV290" s="13" t="s">
        <v>136</v>
      </c>
      <c r="AW290" s="13" t="s">
        <v>30</v>
      </c>
      <c r="AX290" s="13" t="s">
        <v>80</v>
      </c>
      <c r="AY290" s="250" t="s">
        <v>129</v>
      </c>
    </row>
    <row r="291" s="1" customFormat="1" ht="24" customHeight="1">
      <c r="B291" s="36"/>
      <c r="C291" s="215" t="s">
        <v>529</v>
      </c>
      <c r="D291" s="215" t="s">
        <v>131</v>
      </c>
      <c r="E291" s="216" t="s">
        <v>530</v>
      </c>
      <c r="F291" s="217" t="s">
        <v>531</v>
      </c>
      <c r="G291" s="218" t="s">
        <v>134</v>
      </c>
      <c r="H291" s="219">
        <v>0.216</v>
      </c>
      <c r="I291" s="220"/>
      <c r="J291" s="219">
        <f>ROUND(I291*H291,3)</f>
        <v>0</v>
      </c>
      <c r="K291" s="217" t="s">
        <v>135</v>
      </c>
      <c r="L291" s="41"/>
      <c r="M291" s="221" t="s">
        <v>1</v>
      </c>
      <c r="N291" s="222" t="s">
        <v>41</v>
      </c>
      <c r="O291" s="84"/>
      <c r="P291" s="223">
        <f>O291*H291</f>
        <v>0</v>
      </c>
      <c r="Q291" s="223">
        <v>0</v>
      </c>
      <c r="R291" s="223">
        <f>Q291*H291</f>
        <v>0</v>
      </c>
      <c r="S291" s="223">
        <v>1.875</v>
      </c>
      <c r="T291" s="224">
        <f>S291*H291</f>
        <v>0.40499999999999997</v>
      </c>
      <c r="AR291" s="225" t="s">
        <v>136</v>
      </c>
      <c r="AT291" s="225" t="s">
        <v>131</v>
      </c>
      <c r="AU291" s="225" t="s">
        <v>137</v>
      </c>
      <c r="AY291" s="15" t="s">
        <v>129</v>
      </c>
      <c r="BE291" s="226">
        <f>IF(N291="základná",J291,0)</f>
        <v>0</v>
      </c>
      <c r="BF291" s="226">
        <f>IF(N291="znížená",J291,0)</f>
        <v>0</v>
      </c>
      <c r="BG291" s="226">
        <f>IF(N291="zákl. prenesená",J291,0)</f>
        <v>0</v>
      </c>
      <c r="BH291" s="226">
        <f>IF(N291="zníž. prenesená",J291,0)</f>
        <v>0</v>
      </c>
      <c r="BI291" s="226">
        <f>IF(N291="nulová",J291,0)</f>
        <v>0</v>
      </c>
      <c r="BJ291" s="15" t="s">
        <v>137</v>
      </c>
      <c r="BK291" s="227">
        <f>ROUND(I291*H291,3)</f>
        <v>0</v>
      </c>
      <c r="BL291" s="15" t="s">
        <v>136</v>
      </c>
      <c r="BM291" s="225" t="s">
        <v>532</v>
      </c>
    </row>
    <row r="292" s="12" customFormat="1">
      <c r="B292" s="228"/>
      <c r="C292" s="229"/>
      <c r="D292" s="230" t="s">
        <v>139</v>
      </c>
      <c r="E292" s="231" t="s">
        <v>1</v>
      </c>
      <c r="F292" s="232" t="s">
        <v>533</v>
      </c>
      <c r="G292" s="229"/>
      <c r="H292" s="233">
        <v>0.216</v>
      </c>
      <c r="I292" s="234"/>
      <c r="J292" s="229"/>
      <c r="K292" s="229"/>
      <c r="L292" s="235"/>
      <c r="M292" s="236"/>
      <c r="N292" s="237"/>
      <c r="O292" s="237"/>
      <c r="P292" s="237"/>
      <c r="Q292" s="237"/>
      <c r="R292" s="237"/>
      <c r="S292" s="237"/>
      <c r="T292" s="238"/>
      <c r="AT292" s="239" t="s">
        <v>139</v>
      </c>
      <c r="AU292" s="239" t="s">
        <v>137</v>
      </c>
      <c r="AV292" s="12" t="s">
        <v>137</v>
      </c>
      <c r="AW292" s="12" t="s">
        <v>30</v>
      </c>
      <c r="AX292" s="12" t="s">
        <v>80</v>
      </c>
      <c r="AY292" s="239" t="s">
        <v>129</v>
      </c>
    </row>
    <row r="293" s="1" customFormat="1" ht="24" customHeight="1">
      <c r="B293" s="36"/>
      <c r="C293" s="215" t="s">
        <v>534</v>
      </c>
      <c r="D293" s="215" t="s">
        <v>131</v>
      </c>
      <c r="E293" s="216" t="s">
        <v>535</v>
      </c>
      <c r="F293" s="217" t="s">
        <v>536</v>
      </c>
      <c r="G293" s="218" t="s">
        <v>134</v>
      </c>
      <c r="H293" s="219">
        <v>0.59199999999999997</v>
      </c>
      <c r="I293" s="220"/>
      <c r="J293" s="219">
        <f>ROUND(I293*H293,3)</f>
        <v>0</v>
      </c>
      <c r="K293" s="217" t="s">
        <v>135</v>
      </c>
      <c r="L293" s="41"/>
      <c r="M293" s="221" t="s">
        <v>1</v>
      </c>
      <c r="N293" s="222" t="s">
        <v>41</v>
      </c>
      <c r="O293" s="84"/>
      <c r="P293" s="223">
        <f>O293*H293</f>
        <v>0</v>
      </c>
      <c r="Q293" s="223">
        <v>0</v>
      </c>
      <c r="R293" s="223">
        <f>Q293*H293</f>
        <v>0</v>
      </c>
      <c r="S293" s="223">
        <v>1.875</v>
      </c>
      <c r="T293" s="224">
        <f>S293*H293</f>
        <v>1.1099999999999999</v>
      </c>
      <c r="AR293" s="225" t="s">
        <v>136</v>
      </c>
      <c r="AT293" s="225" t="s">
        <v>131</v>
      </c>
      <c r="AU293" s="225" t="s">
        <v>137</v>
      </c>
      <c r="AY293" s="15" t="s">
        <v>129</v>
      </c>
      <c r="BE293" s="226">
        <f>IF(N293="základná",J293,0)</f>
        <v>0</v>
      </c>
      <c r="BF293" s="226">
        <f>IF(N293="znížená",J293,0)</f>
        <v>0</v>
      </c>
      <c r="BG293" s="226">
        <f>IF(N293="zákl. prenesená",J293,0)</f>
        <v>0</v>
      </c>
      <c r="BH293" s="226">
        <f>IF(N293="zníž. prenesená",J293,0)</f>
        <v>0</v>
      </c>
      <c r="BI293" s="226">
        <f>IF(N293="nulová",J293,0)</f>
        <v>0</v>
      </c>
      <c r="BJ293" s="15" t="s">
        <v>137</v>
      </c>
      <c r="BK293" s="227">
        <f>ROUND(I293*H293,3)</f>
        <v>0</v>
      </c>
      <c r="BL293" s="15" t="s">
        <v>136</v>
      </c>
      <c r="BM293" s="225" t="s">
        <v>537</v>
      </c>
    </row>
    <row r="294" s="12" customFormat="1">
      <c r="B294" s="228"/>
      <c r="C294" s="229"/>
      <c r="D294" s="230" t="s">
        <v>139</v>
      </c>
      <c r="E294" s="231" t="s">
        <v>1</v>
      </c>
      <c r="F294" s="232" t="s">
        <v>538</v>
      </c>
      <c r="G294" s="229"/>
      <c r="H294" s="233">
        <v>0.59199999999999997</v>
      </c>
      <c r="I294" s="234"/>
      <c r="J294" s="229"/>
      <c r="K294" s="229"/>
      <c r="L294" s="235"/>
      <c r="M294" s="236"/>
      <c r="N294" s="237"/>
      <c r="O294" s="237"/>
      <c r="P294" s="237"/>
      <c r="Q294" s="237"/>
      <c r="R294" s="237"/>
      <c r="S294" s="237"/>
      <c r="T294" s="238"/>
      <c r="AT294" s="239" t="s">
        <v>139</v>
      </c>
      <c r="AU294" s="239" t="s">
        <v>137</v>
      </c>
      <c r="AV294" s="12" t="s">
        <v>137</v>
      </c>
      <c r="AW294" s="12" t="s">
        <v>30</v>
      </c>
      <c r="AX294" s="12" t="s">
        <v>80</v>
      </c>
      <c r="AY294" s="239" t="s">
        <v>129</v>
      </c>
    </row>
    <row r="295" s="1" customFormat="1" ht="24" customHeight="1">
      <c r="B295" s="36"/>
      <c r="C295" s="215" t="s">
        <v>539</v>
      </c>
      <c r="D295" s="215" t="s">
        <v>131</v>
      </c>
      <c r="E295" s="216" t="s">
        <v>540</v>
      </c>
      <c r="F295" s="217" t="s">
        <v>541</v>
      </c>
      <c r="G295" s="218" t="s">
        <v>252</v>
      </c>
      <c r="H295" s="219">
        <v>6</v>
      </c>
      <c r="I295" s="220"/>
      <c r="J295" s="219">
        <f>ROUND(I295*H295,3)</f>
        <v>0</v>
      </c>
      <c r="K295" s="217" t="s">
        <v>135</v>
      </c>
      <c r="L295" s="41"/>
      <c r="M295" s="221" t="s">
        <v>1</v>
      </c>
      <c r="N295" s="222" t="s">
        <v>41</v>
      </c>
      <c r="O295" s="84"/>
      <c r="P295" s="223">
        <f>O295*H295</f>
        <v>0</v>
      </c>
      <c r="Q295" s="223">
        <v>0</v>
      </c>
      <c r="R295" s="223">
        <f>Q295*H295</f>
        <v>0</v>
      </c>
      <c r="S295" s="223">
        <v>0.0070000000000000001</v>
      </c>
      <c r="T295" s="224">
        <f>S295*H295</f>
        <v>0.042000000000000003</v>
      </c>
      <c r="AR295" s="225" t="s">
        <v>136</v>
      </c>
      <c r="AT295" s="225" t="s">
        <v>131</v>
      </c>
      <c r="AU295" s="225" t="s">
        <v>137</v>
      </c>
      <c r="AY295" s="15" t="s">
        <v>129</v>
      </c>
      <c r="BE295" s="226">
        <f>IF(N295="základná",J295,0)</f>
        <v>0</v>
      </c>
      <c r="BF295" s="226">
        <f>IF(N295="znížená",J295,0)</f>
        <v>0</v>
      </c>
      <c r="BG295" s="226">
        <f>IF(N295="zákl. prenesená",J295,0)</f>
        <v>0</v>
      </c>
      <c r="BH295" s="226">
        <f>IF(N295="zníž. prenesená",J295,0)</f>
        <v>0</v>
      </c>
      <c r="BI295" s="226">
        <f>IF(N295="nulová",J295,0)</f>
        <v>0</v>
      </c>
      <c r="BJ295" s="15" t="s">
        <v>137</v>
      </c>
      <c r="BK295" s="227">
        <f>ROUND(I295*H295,3)</f>
        <v>0</v>
      </c>
      <c r="BL295" s="15" t="s">
        <v>136</v>
      </c>
      <c r="BM295" s="225" t="s">
        <v>542</v>
      </c>
    </row>
    <row r="296" s="12" customFormat="1">
      <c r="B296" s="228"/>
      <c r="C296" s="229"/>
      <c r="D296" s="230" t="s">
        <v>139</v>
      </c>
      <c r="E296" s="231" t="s">
        <v>1</v>
      </c>
      <c r="F296" s="232" t="s">
        <v>543</v>
      </c>
      <c r="G296" s="229"/>
      <c r="H296" s="233">
        <v>6</v>
      </c>
      <c r="I296" s="234"/>
      <c r="J296" s="229"/>
      <c r="K296" s="229"/>
      <c r="L296" s="235"/>
      <c r="M296" s="236"/>
      <c r="N296" s="237"/>
      <c r="O296" s="237"/>
      <c r="P296" s="237"/>
      <c r="Q296" s="237"/>
      <c r="R296" s="237"/>
      <c r="S296" s="237"/>
      <c r="T296" s="238"/>
      <c r="AT296" s="239" t="s">
        <v>139</v>
      </c>
      <c r="AU296" s="239" t="s">
        <v>137</v>
      </c>
      <c r="AV296" s="12" t="s">
        <v>137</v>
      </c>
      <c r="AW296" s="12" t="s">
        <v>30</v>
      </c>
      <c r="AX296" s="12" t="s">
        <v>80</v>
      </c>
      <c r="AY296" s="239" t="s">
        <v>129</v>
      </c>
    </row>
    <row r="297" s="1" customFormat="1" ht="24" customHeight="1">
      <c r="B297" s="36"/>
      <c r="C297" s="215" t="s">
        <v>544</v>
      </c>
      <c r="D297" s="215" t="s">
        <v>131</v>
      </c>
      <c r="E297" s="216" t="s">
        <v>545</v>
      </c>
      <c r="F297" s="217" t="s">
        <v>546</v>
      </c>
      <c r="G297" s="218" t="s">
        <v>252</v>
      </c>
      <c r="H297" s="219">
        <v>6</v>
      </c>
      <c r="I297" s="220"/>
      <c r="J297" s="219">
        <f>ROUND(I297*H297,3)</f>
        <v>0</v>
      </c>
      <c r="K297" s="217" t="s">
        <v>135</v>
      </c>
      <c r="L297" s="41"/>
      <c r="M297" s="221" t="s">
        <v>1</v>
      </c>
      <c r="N297" s="222" t="s">
        <v>41</v>
      </c>
      <c r="O297" s="84"/>
      <c r="P297" s="223">
        <f>O297*H297</f>
        <v>0</v>
      </c>
      <c r="Q297" s="223">
        <v>0</v>
      </c>
      <c r="R297" s="223">
        <f>Q297*H297</f>
        <v>0</v>
      </c>
      <c r="S297" s="223">
        <v>0.01</v>
      </c>
      <c r="T297" s="224">
        <f>S297*H297</f>
        <v>0.059999999999999998</v>
      </c>
      <c r="AR297" s="225" t="s">
        <v>136</v>
      </c>
      <c r="AT297" s="225" t="s">
        <v>131</v>
      </c>
      <c r="AU297" s="225" t="s">
        <v>137</v>
      </c>
      <c r="AY297" s="15" t="s">
        <v>129</v>
      </c>
      <c r="BE297" s="226">
        <f>IF(N297="základná",J297,0)</f>
        <v>0</v>
      </c>
      <c r="BF297" s="226">
        <f>IF(N297="znížená",J297,0)</f>
        <v>0</v>
      </c>
      <c r="BG297" s="226">
        <f>IF(N297="zákl. prenesená",J297,0)</f>
        <v>0</v>
      </c>
      <c r="BH297" s="226">
        <f>IF(N297="zníž. prenesená",J297,0)</f>
        <v>0</v>
      </c>
      <c r="BI297" s="226">
        <f>IF(N297="nulová",J297,0)</f>
        <v>0</v>
      </c>
      <c r="BJ297" s="15" t="s">
        <v>137</v>
      </c>
      <c r="BK297" s="227">
        <f>ROUND(I297*H297,3)</f>
        <v>0</v>
      </c>
      <c r="BL297" s="15" t="s">
        <v>136</v>
      </c>
      <c r="BM297" s="225" t="s">
        <v>547</v>
      </c>
    </row>
    <row r="298" s="12" customFormat="1">
      <c r="B298" s="228"/>
      <c r="C298" s="229"/>
      <c r="D298" s="230" t="s">
        <v>139</v>
      </c>
      <c r="E298" s="231" t="s">
        <v>1</v>
      </c>
      <c r="F298" s="232" t="s">
        <v>543</v>
      </c>
      <c r="G298" s="229"/>
      <c r="H298" s="233">
        <v>6</v>
      </c>
      <c r="I298" s="234"/>
      <c r="J298" s="229"/>
      <c r="K298" s="229"/>
      <c r="L298" s="235"/>
      <c r="M298" s="236"/>
      <c r="N298" s="237"/>
      <c r="O298" s="237"/>
      <c r="P298" s="237"/>
      <c r="Q298" s="237"/>
      <c r="R298" s="237"/>
      <c r="S298" s="237"/>
      <c r="T298" s="238"/>
      <c r="AT298" s="239" t="s">
        <v>139</v>
      </c>
      <c r="AU298" s="239" t="s">
        <v>137</v>
      </c>
      <c r="AV298" s="12" t="s">
        <v>137</v>
      </c>
      <c r="AW298" s="12" t="s">
        <v>30</v>
      </c>
      <c r="AX298" s="12" t="s">
        <v>80</v>
      </c>
      <c r="AY298" s="239" t="s">
        <v>129</v>
      </c>
    </row>
    <row r="299" s="1" customFormat="1" ht="24" customHeight="1">
      <c r="B299" s="36"/>
      <c r="C299" s="215" t="s">
        <v>548</v>
      </c>
      <c r="D299" s="215" t="s">
        <v>131</v>
      </c>
      <c r="E299" s="216" t="s">
        <v>549</v>
      </c>
      <c r="F299" s="217" t="s">
        <v>550</v>
      </c>
      <c r="G299" s="218" t="s">
        <v>252</v>
      </c>
      <c r="H299" s="219">
        <v>6.7999999999999998</v>
      </c>
      <c r="I299" s="220"/>
      <c r="J299" s="219">
        <f>ROUND(I299*H299,3)</f>
        <v>0</v>
      </c>
      <c r="K299" s="217" t="s">
        <v>135</v>
      </c>
      <c r="L299" s="41"/>
      <c r="M299" s="221" t="s">
        <v>1</v>
      </c>
      <c r="N299" s="222" t="s">
        <v>41</v>
      </c>
      <c r="O299" s="84"/>
      <c r="P299" s="223">
        <f>O299*H299</f>
        <v>0</v>
      </c>
      <c r="Q299" s="223">
        <v>0</v>
      </c>
      <c r="R299" s="223">
        <f>Q299*H299</f>
        <v>0</v>
      </c>
      <c r="S299" s="223">
        <v>0.042000000000000003</v>
      </c>
      <c r="T299" s="224">
        <f>S299*H299</f>
        <v>0.28560000000000002</v>
      </c>
      <c r="AR299" s="225" t="s">
        <v>136</v>
      </c>
      <c r="AT299" s="225" t="s">
        <v>131</v>
      </c>
      <c r="AU299" s="225" t="s">
        <v>137</v>
      </c>
      <c r="AY299" s="15" t="s">
        <v>129</v>
      </c>
      <c r="BE299" s="226">
        <f>IF(N299="základná",J299,0)</f>
        <v>0</v>
      </c>
      <c r="BF299" s="226">
        <f>IF(N299="znížená",J299,0)</f>
        <v>0</v>
      </c>
      <c r="BG299" s="226">
        <f>IF(N299="zákl. prenesená",J299,0)</f>
        <v>0</v>
      </c>
      <c r="BH299" s="226">
        <f>IF(N299="zníž. prenesená",J299,0)</f>
        <v>0</v>
      </c>
      <c r="BI299" s="226">
        <f>IF(N299="nulová",J299,0)</f>
        <v>0</v>
      </c>
      <c r="BJ299" s="15" t="s">
        <v>137</v>
      </c>
      <c r="BK299" s="227">
        <f>ROUND(I299*H299,3)</f>
        <v>0</v>
      </c>
      <c r="BL299" s="15" t="s">
        <v>136</v>
      </c>
      <c r="BM299" s="225" t="s">
        <v>551</v>
      </c>
    </row>
    <row r="300" s="12" customFormat="1">
      <c r="B300" s="228"/>
      <c r="C300" s="229"/>
      <c r="D300" s="230" t="s">
        <v>139</v>
      </c>
      <c r="E300" s="231" t="s">
        <v>1</v>
      </c>
      <c r="F300" s="232" t="s">
        <v>552</v>
      </c>
      <c r="G300" s="229"/>
      <c r="H300" s="233">
        <v>4</v>
      </c>
      <c r="I300" s="234"/>
      <c r="J300" s="229"/>
      <c r="K300" s="229"/>
      <c r="L300" s="235"/>
      <c r="M300" s="236"/>
      <c r="N300" s="237"/>
      <c r="O300" s="237"/>
      <c r="P300" s="237"/>
      <c r="Q300" s="237"/>
      <c r="R300" s="237"/>
      <c r="S300" s="237"/>
      <c r="T300" s="238"/>
      <c r="AT300" s="239" t="s">
        <v>139</v>
      </c>
      <c r="AU300" s="239" t="s">
        <v>137</v>
      </c>
      <c r="AV300" s="12" t="s">
        <v>137</v>
      </c>
      <c r="AW300" s="12" t="s">
        <v>30</v>
      </c>
      <c r="AX300" s="12" t="s">
        <v>75</v>
      </c>
      <c r="AY300" s="239" t="s">
        <v>129</v>
      </c>
    </row>
    <row r="301" s="12" customFormat="1">
      <c r="B301" s="228"/>
      <c r="C301" s="229"/>
      <c r="D301" s="230" t="s">
        <v>139</v>
      </c>
      <c r="E301" s="231" t="s">
        <v>1</v>
      </c>
      <c r="F301" s="232" t="s">
        <v>553</v>
      </c>
      <c r="G301" s="229"/>
      <c r="H301" s="233">
        <v>2.7999999999999998</v>
      </c>
      <c r="I301" s="234"/>
      <c r="J301" s="229"/>
      <c r="K301" s="229"/>
      <c r="L301" s="235"/>
      <c r="M301" s="236"/>
      <c r="N301" s="237"/>
      <c r="O301" s="237"/>
      <c r="P301" s="237"/>
      <c r="Q301" s="237"/>
      <c r="R301" s="237"/>
      <c r="S301" s="237"/>
      <c r="T301" s="238"/>
      <c r="AT301" s="239" t="s">
        <v>139</v>
      </c>
      <c r="AU301" s="239" t="s">
        <v>137</v>
      </c>
      <c r="AV301" s="12" t="s">
        <v>137</v>
      </c>
      <c r="AW301" s="12" t="s">
        <v>30</v>
      </c>
      <c r="AX301" s="12" t="s">
        <v>75</v>
      </c>
      <c r="AY301" s="239" t="s">
        <v>129</v>
      </c>
    </row>
    <row r="302" s="13" customFormat="1">
      <c r="B302" s="240"/>
      <c r="C302" s="241"/>
      <c r="D302" s="230" t="s">
        <v>139</v>
      </c>
      <c r="E302" s="242" t="s">
        <v>1</v>
      </c>
      <c r="F302" s="243" t="s">
        <v>144</v>
      </c>
      <c r="G302" s="241"/>
      <c r="H302" s="244">
        <v>6.7999999999999998</v>
      </c>
      <c r="I302" s="245"/>
      <c r="J302" s="241"/>
      <c r="K302" s="241"/>
      <c r="L302" s="246"/>
      <c r="M302" s="247"/>
      <c r="N302" s="248"/>
      <c r="O302" s="248"/>
      <c r="P302" s="248"/>
      <c r="Q302" s="248"/>
      <c r="R302" s="248"/>
      <c r="S302" s="248"/>
      <c r="T302" s="249"/>
      <c r="AT302" s="250" t="s">
        <v>139</v>
      </c>
      <c r="AU302" s="250" t="s">
        <v>137</v>
      </c>
      <c r="AV302" s="13" t="s">
        <v>136</v>
      </c>
      <c r="AW302" s="13" t="s">
        <v>30</v>
      </c>
      <c r="AX302" s="13" t="s">
        <v>80</v>
      </c>
      <c r="AY302" s="250" t="s">
        <v>129</v>
      </c>
    </row>
    <row r="303" s="1" customFormat="1" ht="24" customHeight="1">
      <c r="B303" s="36"/>
      <c r="C303" s="215" t="s">
        <v>554</v>
      </c>
      <c r="D303" s="215" t="s">
        <v>131</v>
      </c>
      <c r="E303" s="216" t="s">
        <v>555</v>
      </c>
      <c r="F303" s="217" t="s">
        <v>556</v>
      </c>
      <c r="G303" s="218" t="s">
        <v>195</v>
      </c>
      <c r="H303" s="219">
        <v>10.336</v>
      </c>
      <c r="I303" s="220"/>
      <c r="J303" s="219">
        <f>ROUND(I303*H303,3)</f>
        <v>0</v>
      </c>
      <c r="K303" s="217" t="s">
        <v>135</v>
      </c>
      <c r="L303" s="41"/>
      <c r="M303" s="221" t="s">
        <v>1</v>
      </c>
      <c r="N303" s="222" t="s">
        <v>41</v>
      </c>
      <c r="O303" s="84"/>
      <c r="P303" s="223">
        <f>O303*H303</f>
        <v>0</v>
      </c>
      <c r="Q303" s="223">
        <v>0</v>
      </c>
      <c r="R303" s="223">
        <f>Q303*H303</f>
        <v>0</v>
      </c>
      <c r="S303" s="223">
        <v>0.045999999999999999</v>
      </c>
      <c r="T303" s="224">
        <f>S303*H303</f>
        <v>0.47545599999999999</v>
      </c>
      <c r="AR303" s="225" t="s">
        <v>136</v>
      </c>
      <c r="AT303" s="225" t="s">
        <v>131</v>
      </c>
      <c r="AU303" s="225" t="s">
        <v>137</v>
      </c>
      <c r="AY303" s="15" t="s">
        <v>129</v>
      </c>
      <c r="BE303" s="226">
        <f>IF(N303="základná",J303,0)</f>
        <v>0</v>
      </c>
      <c r="BF303" s="226">
        <f>IF(N303="znížená",J303,0)</f>
        <v>0</v>
      </c>
      <c r="BG303" s="226">
        <f>IF(N303="zákl. prenesená",J303,0)</f>
        <v>0</v>
      </c>
      <c r="BH303" s="226">
        <f>IF(N303="zníž. prenesená",J303,0)</f>
        <v>0</v>
      </c>
      <c r="BI303" s="226">
        <f>IF(N303="nulová",J303,0)</f>
        <v>0</v>
      </c>
      <c r="BJ303" s="15" t="s">
        <v>137</v>
      </c>
      <c r="BK303" s="227">
        <f>ROUND(I303*H303,3)</f>
        <v>0</v>
      </c>
      <c r="BL303" s="15" t="s">
        <v>136</v>
      </c>
      <c r="BM303" s="225" t="s">
        <v>557</v>
      </c>
    </row>
    <row r="304" s="12" customFormat="1">
      <c r="B304" s="228"/>
      <c r="C304" s="229"/>
      <c r="D304" s="230" t="s">
        <v>139</v>
      </c>
      <c r="E304" s="231" t="s">
        <v>1</v>
      </c>
      <c r="F304" s="232" t="s">
        <v>558</v>
      </c>
      <c r="G304" s="229"/>
      <c r="H304" s="233">
        <v>10.336</v>
      </c>
      <c r="I304" s="234"/>
      <c r="J304" s="229"/>
      <c r="K304" s="229"/>
      <c r="L304" s="235"/>
      <c r="M304" s="236"/>
      <c r="N304" s="237"/>
      <c r="O304" s="237"/>
      <c r="P304" s="237"/>
      <c r="Q304" s="237"/>
      <c r="R304" s="237"/>
      <c r="S304" s="237"/>
      <c r="T304" s="238"/>
      <c r="AT304" s="239" t="s">
        <v>139</v>
      </c>
      <c r="AU304" s="239" t="s">
        <v>137</v>
      </c>
      <c r="AV304" s="12" t="s">
        <v>137</v>
      </c>
      <c r="AW304" s="12" t="s">
        <v>30</v>
      </c>
      <c r="AX304" s="12" t="s">
        <v>80</v>
      </c>
      <c r="AY304" s="239" t="s">
        <v>129</v>
      </c>
    </row>
    <row r="305" s="1" customFormat="1" ht="16.5" customHeight="1">
      <c r="B305" s="36"/>
      <c r="C305" s="215" t="s">
        <v>559</v>
      </c>
      <c r="D305" s="215" t="s">
        <v>131</v>
      </c>
      <c r="E305" s="216" t="s">
        <v>560</v>
      </c>
      <c r="F305" s="217" t="s">
        <v>561</v>
      </c>
      <c r="G305" s="218" t="s">
        <v>178</v>
      </c>
      <c r="H305" s="219">
        <v>11.84</v>
      </c>
      <c r="I305" s="220"/>
      <c r="J305" s="219">
        <f>ROUND(I305*H305,3)</f>
        <v>0</v>
      </c>
      <c r="K305" s="217" t="s">
        <v>135</v>
      </c>
      <c r="L305" s="41"/>
      <c r="M305" s="221" t="s">
        <v>1</v>
      </c>
      <c r="N305" s="222" t="s">
        <v>41</v>
      </c>
      <c r="O305" s="84"/>
      <c r="P305" s="223">
        <f>O305*H305</f>
        <v>0</v>
      </c>
      <c r="Q305" s="223">
        <v>0</v>
      </c>
      <c r="R305" s="223">
        <f>Q305*H305</f>
        <v>0</v>
      </c>
      <c r="S305" s="223">
        <v>0</v>
      </c>
      <c r="T305" s="224">
        <f>S305*H305</f>
        <v>0</v>
      </c>
      <c r="AR305" s="225" t="s">
        <v>136</v>
      </c>
      <c r="AT305" s="225" t="s">
        <v>131</v>
      </c>
      <c r="AU305" s="225" t="s">
        <v>137</v>
      </c>
      <c r="AY305" s="15" t="s">
        <v>129</v>
      </c>
      <c r="BE305" s="226">
        <f>IF(N305="základná",J305,0)</f>
        <v>0</v>
      </c>
      <c r="BF305" s="226">
        <f>IF(N305="znížená",J305,0)</f>
        <v>0</v>
      </c>
      <c r="BG305" s="226">
        <f>IF(N305="zákl. prenesená",J305,0)</f>
        <v>0</v>
      </c>
      <c r="BH305" s="226">
        <f>IF(N305="zníž. prenesená",J305,0)</f>
        <v>0</v>
      </c>
      <c r="BI305" s="226">
        <f>IF(N305="nulová",J305,0)</f>
        <v>0</v>
      </c>
      <c r="BJ305" s="15" t="s">
        <v>137</v>
      </c>
      <c r="BK305" s="227">
        <f>ROUND(I305*H305,3)</f>
        <v>0</v>
      </c>
      <c r="BL305" s="15" t="s">
        <v>136</v>
      </c>
      <c r="BM305" s="225" t="s">
        <v>562</v>
      </c>
    </row>
    <row r="306" s="1" customFormat="1" ht="24" customHeight="1">
      <c r="B306" s="36"/>
      <c r="C306" s="215" t="s">
        <v>563</v>
      </c>
      <c r="D306" s="215" t="s">
        <v>131</v>
      </c>
      <c r="E306" s="216" t="s">
        <v>564</v>
      </c>
      <c r="F306" s="217" t="s">
        <v>565</v>
      </c>
      <c r="G306" s="218" t="s">
        <v>178</v>
      </c>
      <c r="H306" s="219">
        <v>11.84</v>
      </c>
      <c r="I306" s="220"/>
      <c r="J306" s="219">
        <f>ROUND(I306*H306,3)</f>
        <v>0</v>
      </c>
      <c r="K306" s="217" t="s">
        <v>135</v>
      </c>
      <c r="L306" s="41"/>
      <c r="M306" s="221" t="s">
        <v>1</v>
      </c>
      <c r="N306" s="222" t="s">
        <v>41</v>
      </c>
      <c r="O306" s="84"/>
      <c r="P306" s="223">
        <f>O306*H306</f>
        <v>0</v>
      </c>
      <c r="Q306" s="223">
        <v>0</v>
      </c>
      <c r="R306" s="223">
        <f>Q306*H306</f>
        <v>0</v>
      </c>
      <c r="S306" s="223">
        <v>0</v>
      </c>
      <c r="T306" s="224">
        <f>S306*H306</f>
        <v>0</v>
      </c>
      <c r="AR306" s="225" t="s">
        <v>136</v>
      </c>
      <c r="AT306" s="225" t="s">
        <v>131</v>
      </c>
      <c r="AU306" s="225" t="s">
        <v>137</v>
      </c>
      <c r="AY306" s="15" t="s">
        <v>129</v>
      </c>
      <c r="BE306" s="226">
        <f>IF(N306="základná",J306,0)</f>
        <v>0</v>
      </c>
      <c r="BF306" s="226">
        <f>IF(N306="znížená",J306,0)</f>
        <v>0</v>
      </c>
      <c r="BG306" s="226">
        <f>IF(N306="zákl. prenesená",J306,0)</f>
        <v>0</v>
      </c>
      <c r="BH306" s="226">
        <f>IF(N306="zníž. prenesená",J306,0)</f>
        <v>0</v>
      </c>
      <c r="BI306" s="226">
        <f>IF(N306="nulová",J306,0)</f>
        <v>0</v>
      </c>
      <c r="BJ306" s="15" t="s">
        <v>137</v>
      </c>
      <c r="BK306" s="227">
        <f>ROUND(I306*H306,3)</f>
        <v>0</v>
      </c>
      <c r="BL306" s="15" t="s">
        <v>136</v>
      </c>
      <c r="BM306" s="225" t="s">
        <v>566</v>
      </c>
    </row>
    <row r="307" s="1" customFormat="1" ht="24" customHeight="1">
      <c r="B307" s="36"/>
      <c r="C307" s="215" t="s">
        <v>567</v>
      </c>
      <c r="D307" s="215" t="s">
        <v>131</v>
      </c>
      <c r="E307" s="216" t="s">
        <v>568</v>
      </c>
      <c r="F307" s="217" t="s">
        <v>569</v>
      </c>
      <c r="G307" s="218" t="s">
        <v>178</v>
      </c>
      <c r="H307" s="219">
        <v>11.84</v>
      </c>
      <c r="I307" s="220"/>
      <c r="J307" s="219">
        <f>ROUND(I307*H307,3)</f>
        <v>0</v>
      </c>
      <c r="K307" s="217" t="s">
        <v>135</v>
      </c>
      <c r="L307" s="41"/>
      <c r="M307" s="221" t="s">
        <v>1</v>
      </c>
      <c r="N307" s="222" t="s">
        <v>41</v>
      </c>
      <c r="O307" s="84"/>
      <c r="P307" s="223">
        <f>O307*H307</f>
        <v>0</v>
      </c>
      <c r="Q307" s="223">
        <v>0</v>
      </c>
      <c r="R307" s="223">
        <f>Q307*H307</f>
        <v>0</v>
      </c>
      <c r="S307" s="223">
        <v>0</v>
      </c>
      <c r="T307" s="224">
        <f>S307*H307</f>
        <v>0</v>
      </c>
      <c r="AR307" s="225" t="s">
        <v>136</v>
      </c>
      <c r="AT307" s="225" t="s">
        <v>131</v>
      </c>
      <c r="AU307" s="225" t="s">
        <v>137</v>
      </c>
      <c r="AY307" s="15" t="s">
        <v>129</v>
      </c>
      <c r="BE307" s="226">
        <f>IF(N307="základná",J307,0)</f>
        <v>0</v>
      </c>
      <c r="BF307" s="226">
        <f>IF(N307="znížená",J307,0)</f>
        <v>0</v>
      </c>
      <c r="BG307" s="226">
        <f>IF(N307="zákl. prenesená",J307,0)</f>
        <v>0</v>
      </c>
      <c r="BH307" s="226">
        <f>IF(N307="zníž. prenesená",J307,0)</f>
        <v>0</v>
      </c>
      <c r="BI307" s="226">
        <f>IF(N307="nulová",J307,0)</f>
        <v>0</v>
      </c>
      <c r="BJ307" s="15" t="s">
        <v>137</v>
      </c>
      <c r="BK307" s="227">
        <f>ROUND(I307*H307,3)</f>
        <v>0</v>
      </c>
      <c r="BL307" s="15" t="s">
        <v>136</v>
      </c>
      <c r="BM307" s="225" t="s">
        <v>570</v>
      </c>
    </row>
    <row r="308" s="1" customFormat="1" ht="24" customHeight="1">
      <c r="B308" s="36"/>
      <c r="C308" s="215" t="s">
        <v>571</v>
      </c>
      <c r="D308" s="215" t="s">
        <v>131</v>
      </c>
      <c r="E308" s="216" t="s">
        <v>572</v>
      </c>
      <c r="F308" s="217" t="s">
        <v>573</v>
      </c>
      <c r="G308" s="218" t="s">
        <v>178</v>
      </c>
      <c r="H308" s="219">
        <v>11.84</v>
      </c>
      <c r="I308" s="220"/>
      <c r="J308" s="219">
        <f>ROUND(I308*H308,3)</f>
        <v>0</v>
      </c>
      <c r="K308" s="217" t="s">
        <v>135</v>
      </c>
      <c r="L308" s="41"/>
      <c r="M308" s="221" t="s">
        <v>1</v>
      </c>
      <c r="N308" s="222" t="s">
        <v>41</v>
      </c>
      <c r="O308" s="84"/>
      <c r="P308" s="223">
        <f>O308*H308</f>
        <v>0</v>
      </c>
      <c r="Q308" s="223">
        <v>0</v>
      </c>
      <c r="R308" s="223">
        <f>Q308*H308</f>
        <v>0</v>
      </c>
      <c r="S308" s="223">
        <v>0</v>
      </c>
      <c r="T308" s="224">
        <f>S308*H308</f>
        <v>0</v>
      </c>
      <c r="AR308" s="225" t="s">
        <v>136</v>
      </c>
      <c r="AT308" s="225" t="s">
        <v>131</v>
      </c>
      <c r="AU308" s="225" t="s">
        <v>137</v>
      </c>
      <c r="AY308" s="15" t="s">
        <v>129</v>
      </c>
      <c r="BE308" s="226">
        <f>IF(N308="základná",J308,0)</f>
        <v>0</v>
      </c>
      <c r="BF308" s="226">
        <f>IF(N308="znížená",J308,0)</f>
        <v>0</v>
      </c>
      <c r="BG308" s="226">
        <f>IF(N308="zákl. prenesená",J308,0)</f>
        <v>0</v>
      </c>
      <c r="BH308" s="226">
        <f>IF(N308="zníž. prenesená",J308,0)</f>
        <v>0</v>
      </c>
      <c r="BI308" s="226">
        <f>IF(N308="nulová",J308,0)</f>
        <v>0</v>
      </c>
      <c r="BJ308" s="15" t="s">
        <v>137</v>
      </c>
      <c r="BK308" s="227">
        <f>ROUND(I308*H308,3)</f>
        <v>0</v>
      </c>
      <c r="BL308" s="15" t="s">
        <v>136</v>
      </c>
      <c r="BM308" s="225" t="s">
        <v>574</v>
      </c>
    </row>
    <row r="309" s="1" customFormat="1" ht="36" customHeight="1">
      <c r="B309" s="36"/>
      <c r="C309" s="215" t="s">
        <v>575</v>
      </c>
      <c r="D309" s="215" t="s">
        <v>131</v>
      </c>
      <c r="E309" s="216" t="s">
        <v>576</v>
      </c>
      <c r="F309" s="217" t="s">
        <v>577</v>
      </c>
      <c r="G309" s="218" t="s">
        <v>134</v>
      </c>
      <c r="H309" s="219">
        <v>6.2999999999999998</v>
      </c>
      <c r="I309" s="220"/>
      <c r="J309" s="219">
        <f>ROUND(I309*H309,3)</f>
        <v>0</v>
      </c>
      <c r="K309" s="217" t="s">
        <v>135</v>
      </c>
      <c r="L309" s="41"/>
      <c r="M309" s="221" t="s">
        <v>1</v>
      </c>
      <c r="N309" s="222" t="s">
        <v>41</v>
      </c>
      <c r="O309" s="84"/>
      <c r="P309" s="223">
        <f>O309*H309</f>
        <v>0</v>
      </c>
      <c r="Q309" s="223">
        <v>0.00069999999999999999</v>
      </c>
      <c r="R309" s="223">
        <f>Q309*H309</f>
        <v>0.0044099999999999999</v>
      </c>
      <c r="S309" s="223">
        <v>0.46999999999999997</v>
      </c>
      <c r="T309" s="224">
        <f>S309*H309</f>
        <v>2.9609999999999999</v>
      </c>
      <c r="AR309" s="225" t="s">
        <v>136</v>
      </c>
      <c r="AT309" s="225" t="s">
        <v>131</v>
      </c>
      <c r="AU309" s="225" t="s">
        <v>137</v>
      </c>
      <c r="AY309" s="15" t="s">
        <v>129</v>
      </c>
      <c r="BE309" s="226">
        <f>IF(N309="základná",J309,0)</f>
        <v>0</v>
      </c>
      <c r="BF309" s="226">
        <f>IF(N309="znížená",J309,0)</f>
        <v>0</v>
      </c>
      <c r="BG309" s="226">
        <f>IF(N309="zákl. prenesená",J309,0)</f>
        <v>0</v>
      </c>
      <c r="BH309" s="226">
        <f>IF(N309="zníž. prenesená",J309,0)</f>
        <v>0</v>
      </c>
      <c r="BI309" s="226">
        <f>IF(N309="nulová",J309,0)</f>
        <v>0</v>
      </c>
      <c r="BJ309" s="15" t="s">
        <v>137</v>
      </c>
      <c r="BK309" s="227">
        <f>ROUND(I309*H309,3)</f>
        <v>0</v>
      </c>
      <c r="BL309" s="15" t="s">
        <v>136</v>
      </c>
      <c r="BM309" s="225" t="s">
        <v>578</v>
      </c>
    </row>
    <row r="310" s="12" customFormat="1">
      <c r="B310" s="228"/>
      <c r="C310" s="229"/>
      <c r="D310" s="230" t="s">
        <v>139</v>
      </c>
      <c r="E310" s="231" t="s">
        <v>1</v>
      </c>
      <c r="F310" s="232" t="s">
        <v>579</v>
      </c>
      <c r="G310" s="229"/>
      <c r="H310" s="233">
        <v>6.2999999999999998</v>
      </c>
      <c r="I310" s="234"/>
      <c r="J310" s="229"/>
      <c r="K310" s="229"/>
      <c r="L310" s="235"/>
      <c r="M310" s="236"/>
      <c r="N310" s="237"/>
      <c r="O310" s="237"/>
      <c r="P310" s="237"/>
      <c r="Q310" s="237"/>
      <c r="R310" s="237"/>
      <c r="S310" s="237"/>
      <c r="T310" s="238"/>
      <c r="AT310" s="239" t="s">
        <v>139</v>
      </c>
      <c r="AU310" s="239" t="s">
        <v>137</v>
      </c>
      <c r="AV310" s="12" t="s">
        <v>137</v>
      </c>
      <c r="AW310" s="12" t="s">
        <v>30</v>
      </c>
      <c r="AX310" s="12" t="s">
        <v>80</v>
      </c>
      <c r="AY310" s="239" t="s">
        <v>129</v>
      </c>
    </row>
    <row r="311" s="11" customFormat="1" ht="22.8" customHeight="1">
      <c r="B311" s="199"/>
      <c r="C311" s="200"/>
      <c r="D311" s="201" t="s">
        <v>74</v>
      </c>
      <c r="E311" s="213" t="s">
        <v>580</v>
      </c>
      <c r="F311" s="213" t="s">
        <v>581</v>
      </c>
      <c r="G311" s="200"/>
      <c r="H311" s="200"/>
      <c r="I311" s="203"/>
      <c r="J311" s="214">
        <f>BK311</f>
        <v>0</v>
      </c>
      <c r="K311" s="200"/>
      <c r="L311" s="205"/>
      <c r="M311" s="206"/>
      <c r="N311" s="207"/>
      <c r="O311" s="207"/>
      <c r="P311" s="208">
        <f>P312</f>
        <v>0</v>
      </c>
      <c r="Q311" s="207"/>
      <c r="R311" s="208">
        <f>R312</f>
        <v>0</v>
      </c>
      <c r="S311" s="207"/>
      <c r="T311" s="209">
        <f>T312</f>
        <v>0</v>
      </c>
      <c r="AR311" s="210" t="s">
        <v>80</v>
      </c>
      <c r="AT311" s="211" t="s">
        <v>74</v>
      </c>
      <c r="AU311" s="211" t="s">
        <v>80</v>
      </c>
      <c r="AY311" s="210" t="s">
        <v>129</v>
      </c>
      <c r="BK311" s="212">
        <f>BK312</f>
        <v>0</v>
      </c>
    </row>
    <row r="312" s="1" customFormat="1" ht="24" customHeight="1">
      <c r="B312" s="36"/>
      <c r="C312" s="215" t="s">
        <v>582</v>
      </c>
      <c r="D312" s="215" t="s">
        <v>131</v>
      </c>
      <c r="E312" s="216" t="s">
        <v>583</v>
      </c>
      <c r="F312" s="217" t="s">
        <v>584</v>
      </c>
      <c r="G312" s="218" t="s">
        <v>178</v>
      </c>
      <c r="H312" s="219">
        <v>53.049999999999997</v>
      </c>
      <c r="I312" s="220"/>
      <c r="J312" s="219">
        <f>ROUND(I312*H312,3)</f>
        <v>0</v>
      </c>
      <c r="K312" s="217" t="s">
        <v>135</v>
      </c>
      <c r="L312" s="41"/>
      <c r="M312" s="221" t="s">
        <v>1</v>
      </c>
      <c r="N312" s="222" t="s">
        <v>41</v>
      </c>
      <c r="O312" s="84"/>
      <c r="P312" s="223">
        <f>O312*H312</f>
        <v>0</v>
      </c>
      <c r="Q312" s="223">
        <v>0</v>
      </c>
      <c r="R312" s="223">
        <f>Q312*H312</f>
        <v>0</v>
      </c>
      <c r="S312" s="223">
        <v>0</v>
      </c>
      <c r="T312" s="224">
        <f>S312*H312</f>
        <v>0</v>
      </c>
      <c r="AR312" s="225" t="s">
        <v>136</v>
      </c>
      <c r="AT312" s="225" t="s">
        <v>131</v>
      </c>
      <c r="AU312" s="225" t="s">
        <v>137</v>
      </c>
      <c r="AY312" s="15" t="s">
        <v>129</v>
      </c>
      <c r="BE312" s="226">
        <f>IF(N312="základná",J312,0)</f>
        <v>0</v>
      </c>
      <c r="BF312" s="226">
        <f>IF(N312="znížená",J312,0)</f>
        <v>0</v>
      </c>
      <c r="BG312" s="226">
        <f>IF(N312="zákl. prenesená",J312,0)</f>
        <v>0</v>
      </c>
      <c r="BH312" s="226">
        <f>IF(N312="zníž. prenesená",J312,0)</f>
        <v>0</v>
      </c>
      <c r="BI312" s="226">
        <f>IF(N312="nulová",J312,0)</f>
        <v>0</v>
      </c>
      <c r="BJ312" s="15" t="s">
        <v>137</v>
      </c>
      <c r="BK312" s="227">
        <f>ROUND(I312*H312,3)</f>
        <v>0</v>
      </c>
      <c r="BL312" s="15" t="s">
        <v>136</v>
      </c>
      <c r="BM312" s="225" t="s">
        <v>585</v>
      </c>
    </row>
    <row r="313" s="11" customFormat="1" ht="25.92" customHeight="1">
      <c r="B313" s="199"/>
      <c r="C313" s="200"/>
      <c r="D313" s="201" t="s">
        <v>74</v>
      </c>
      <c r="E313" s="202" t="s">
        <v>586</v>
      </c>
      <c r="F313" s="202" t="s">
        <v>587</v>
      </c>
      <c r="G313" s="200"/>
      <c r="H313" s="200"/>
      <c r="I313" s="203"/>
      <c r="J313" s="204">
        <f>BK313</f>
        <v>0</v>
      </c>
      <c r="K313" s="200"/>
      <c r="L313" s="205"/>
      <c r="M313" s="206"/>
      <c r="N313" s="207"/>
      <c r="O313" s="207"/>
      <c r="P313" s="208">
        <f>P314+P318+P331+P345+P367+P389+P395+P399+P417+P422+P428+P434+P448+P451</f>
        <v>0</v>
      </c>
      <c r="Q313" s="207"/>
      <c r="R313" s="208">
        <f>R314+R318+R331+R345+R367+R389+R395+R399+R417+R422+R428+R434+R448+R451</f>
        <v>1.2758250900000001</v>
      </c>
      <c r="S313" s="207"/>
      <c r="T313" s="209">
        <f>T314+T318+T331+T345+T367+T389+T395+T399+T417+T422+T428+T434+T448+T451</f>
        <v>0</v>
      </c>
      <c r="AR313" s="210" t="s">
        <v>137</v>
      </c>
      <c r="AT313" s="211" t="s">
        <v>74</v>
      </c>
      <c r="AU313" s="211" t="s">
        <v>75</v>
      </c>
      <c r="AY313" s="210" t="s">
        <v>129</v>
      </c>
      <c r="BK313" s="212">
        <f>BK314+BK318+BK331+BK345+BK367+BK389+BK395+BK399+BK417+BK422+BK428+BK434+BK448+BK451</f>
        <v>0</v>
      </c>
    </row>
    <row r="314" s="11" customFormat="1" ht="22.8" customHeight="1">
      <c r="B314" s="199"/>
      <c r="C314" s="200"/>
      <c r="D314" s="201" t="s">
        <v>74</v>
      </c>
      <c r="E314" s="213" t="s">
        <v>588</v>
      </c>
      <c r="F314" s="213" t="s">
        <v>589</v>
      </c>
      <c r="G314" s="200"/>
      <c r="H314" s="200"/>
      <c r="I314" s="203"/>
      <c r="J314" s="214">
        <f>BK314</f>
        <v>0</v>
      </c>
      <c r="K314" s="200"/>
      <c r="L314" s="205"/>
      <c r="M314" s="206"/>
      <c r="N314" s="207"/>
      <c r="O314" s="207"/>
      <c r="P314" s="208">
        <f>SUM(P315:P317)</f>
        <v>0</v>
      </c>
      <c r="Q314" s="207"/>
      <c r="R314" s="208">
        <f>SUM(R315:R317)</f>
        <v>0.0014400000000000001</v>
      </c>
      <c r="S314" s="207"/>
      <c r="T314" s="209">
        <f>SUM(T315:T317)</f>
        <v>0</v>
      </c>
      <c r="AR314" s="210" t="s">
        <v>137</v>
      </c>
      <c r="AT314" s="211" t="s">
        <v>74</v>
      </c>
      <c r="AU314" s="211" t="s">
        <v>80</v>
      </c>
      <c r="AY314" s="210" t="s">
        <v>129</v>
      </c>
      <c r="BK314" s="212">
        <f>SUM(BK315:BK317)</f>
        <v>0</v>
      </c>
    </row>
    <row r="315" s="1" customFormat="1" ht="24" customHeight="1">
      <c r="B315" s="36"/>
      <c r="C315" s="215" t="s">
        <v>590</v>
      </c>
      <c r="D315" s="215" t="s">
        <v>131</v>
      </c>
      <c r="E315" s="216" t="s">
        <v>591</v>
      </c>
      <c r="F315" s="217" t="s">
        <v>592</v>
      </c>
      <c r="G315" s="218" t="s">
        <v>252</v>
      </c>
      <c r="H315" s="219">
        <v>12</v>
      </c>
      <c r="I315" s="220"/>
      <c r="J315" s="219">
        <f>ROUND(I315*H315,3)</f>
        <v>0</v>
      </c>
      <c r="K315" s="217" t="s">
        <v>1</v>
      </c>
      <c r="L315" s="41"/>
      <c r="M315" s="221" t="s">
        <v>1</v>
      </c>
      <c r="N315" s="222" t="s">
        <v>41</v>
      </c>
      <c r="O315" s="84"/>
      <c r="P315" s="223">
        <f>O315*H315</f>
        <v>0</v>
      </c>
      <c r="Q315" s="223">
        <v>2.0000000000000002E-05</v>
      </c>
      <c r="R315" s="223">
        <f>Q315*H315</f>
        <v>0.00024000000000000003</v>
      </c>
      <c r="S315" s="223">
        <v>0</v>
      </c>
      <c r="T315" s="224">
        <f>S315*H315</f>
        <v>0</v>
      </c>
      <c r="AR315" s="225" t="s">
        <v>219</v>
      </c>
      <c r="AT315" s="225" t="s">
        <v>131</v>
      </c>
      <c r="AU315" s="225" t="s">
        <v>137</v>
      </c>
      <c r="AY315" s="15" t="s">
        <v>129</v>
      </c>
      <c r="BE315" s="226">
        <f>IF(N315="základná",J315,0)</f>
        <v>0</v>
      </c>
      <c r="BF315" s="226">
        <f>IF(N315="znížená",J315,0)</f>
        <v>0</v>
      </c>
      <c r="BG315" s="226">
        <f>IF(N315="zákl. prenesená",J315,0)</f>
        <v>0</v>
      </c>
      <c r="BH315" s="226">
        <f>IF(N315="zníž. prenesená",J315,0)</f>
        <v>0</v>
      </c>
      <c r="BI315" s="226">
        <f>IF(N315="nulová",J315,0)</f>
        <v>0</v>
      </c>
      <c r="BJ315" s="15" t="s">
        <v>137</v>
      </c>
      <c r="BK315" s="227">
        <f>ROUND(I315*H315,3)</f>
        <v>0</v>
      </c>
      <c r="BL315" s="15" t="s">
        <v>219</v>
      </c>
      <c r="BM315" s="225" t="s">
        <v>593</v>
      </c>
    </row>
    <row r="316" s="1" customFormat="1" ht="24" customHeight="1">
      <c r="B316" s="36"/>
      <c r="C316" s="251" t="s">
        <v>594</v>
      </c>
      <c r="D316" s="251" t="s">
        <v>175</v>
      </c>
      <c r="E316" s="252" t="s">
        <v>595</v>
      </c>
      <c r="F316" s="253" t="s">
        <v>596</v>
      </c>
      <c r="G316" s="254" t="s">
        <v>252</v>
      </c>
      <c r="H316" s="255">
        <v>12</v>
      </c>
      <c r="I316" s="256"/>
      <c r="J316" s="255">
        <f>ROUND(I316*H316,3)</f>
        <v>0</v>
      </c>
      <c r="K316" s="253" t="s">
        <v>1</v>
      </c>
      <c r="L316" s="257"/>
      <c r="M316" s="258" t="s">
        <v>1</v>
      </c>
      <c r="N316" s="259" t="s">
        <v>41</v>
      </c>
      <c r="O316" s="84"/>
      <c r="P316" s="223">
        <f>O316*H316</f>
        <v>0</v>
      </c>
      <c r="Q316" s="223">
        <v>0.00010000000000000001</v>
      </c>
      <c r="R316" s="223">
        <f>Q316*H316</f>
        <v>0.0012000000000000001</v>
      </c>
      <c r="S316" s="223">
        <v>0</v>
      </c>
      <c r="T316" s="224">
        <f>S316*H316</f>
        <v>0</v>
      </c>
      <c r="AR316" s="225" t="s">
        <v>302</v>
      </c>
      <c r="AT316" s="225" t="s">
        <v>175</v>
      </c>
      <c r="AU316" s="225" t="s">
        <v>137</v>
      </c>
      <c r="AY316" s="15" t="s">
        <v>129</v>
      </c>
      <c r="BE316" s="226">
        <f>IF(N316="základná",J316,0)</f>
        <v>0</v>
      </c>
      <c r="BF316" s="226">
        <f>IF(N316="znížená",J316,0)</f>
        <v>0</v>
      </c>
      <c r="BG316" s="226">
        <f>IF(N316="zákl. prenesená",J316,0)</f>
        <v>0</v>
      </c>
      <c r="BH316" s="226">
        <f>IF(N316="zníž. prenesená",J316,0)</f>
        <v>0</v>
      </c>
      <c r="BI316" s="226">
        <f>IF(N316="nulová",J316,0)</f>
        <v>0</v>
      </c>
      <c r="BJ316" s="15" t="s">
        <v>137</v>
      </c>
      <c r="BK316" s="227">
        <f>ROUND(I316*H316,3)</f>
        <v>0</v>
      </c>
      <c r="BL316" s="15" t="s">
        <v>219</v>
      </c>
      <c r="BM316" s="225" t="s">
        <v>597</v>
      </c>
    </row>
    <row r="317" s="1" customFormat="1" ht="24" customHeight="1">
      <c r="B317" s="36"/>
      <c r="C317" s="215" t="s">
        <v>580</v>
      </c>
      <c r="D317" s="215" t="s">
        <v>131</v>
      </c>
      <c r="E317" s="216" t="s">
        <v>598</v>
      </c>
      <c r="F317" s="217" t="s">
        <v>599</v>
      </c>
      <c r="G317" s="218" t="s">
        <v>178</v>
      </c>
      <c r="H317" s="219">
        <v>0.001</v>
      </c>
      <c r="I317" s="220"/>
      <c r="J317" s="219">
        <f>ROUND(I317*H317,3)</f>
        <v>0</v>
      </c>
      <c r="K317" s="217" t="s">
        <v>135</v>
      </c>
      <c r="L317" s="41"/>
      <c r="M317" s="221" t="s">
        <v>1</v>
      </c>
      <c r="N317" s="222" t="s">
        <v>41</v>
      </c>
      <c r="O317" s="84"/>
      <c r="P317" s="223">
        <f>O317*H317</f>
        <v>0</v>
      </c>
      <c r="Q317" s="223">
        <v>0</v>
      </c>
      <c r="R317" s="223">
        <f>Q317*H317</f>
        <v>0</v>
      </c>
      <c r="S317" s="223">
        <v>0</v>
      </c>
      <c r="T317" s="224">
        <f>S317*H317</f>
        <v>0</v>
      </c>
      <c r="AR317" s="225" t="s">
        <v>219</v>
      </c>
      <c r="AT317" s="225" t="s">
        <v>131</v>
      </c>
      <c r="AU317" s="225" t="s">
        <v>137</v>
      </c>
      <c r="AY317" s="15" t="s">
        <v>129</v>
      </c>
      <c r="BE317" s="226">
        <f>IF(N317="základná",J317,0)</f>
        <v>0</v>
      </c>
      <c r="BF317" s="226">
        <f>IF(N317="znížená",J317,0)</f>
        <v>0</v>
      </c>
      <c r="BG317" s="226">
        <f>IF(N317="zákl. prenesená",J317,0)</f>
        <v>0</v>
      </c>
      <c r="BH317" s="226">
        <f>IF(N317="zníž. prenesená",J317,0)</f>
        <v>0</v>
      </c>
      <c r="BI317" s="226">
        <f>IF(N317="nulová",J317,0)</f>
        <v>0</v>
      </c>
      <c r="BJ317" s="15" t="s">
        <v>137</v>
      </c>
      <c r="BK317" s="227">
        <f>ROUND(I317*H317,3)</f>
        <v>0</v>
      </c>
      <c r="BL317" s="15" t="s">
        <v>219</v>
      </c>
      <c r="BM317" s="225" t="s">
        <v>600</v>
      </c>
    </row>
    <row r="318" s="11" customFormat="1" ht="22.8" customHeight="1">
      <c r="B318" s="199"/>
      <c r="C318" s="200"/>
      <c r="D318" s="201" t="s">
        <v>74</v>
      </c>
      <c r="E318" s="213" t="s">
        <v>601</v>
      </c>
      <c r="F318" s="213" t="s">
        <v>602</v>
      </c>
      <c r="G318" s="200"/>
      <c r="H318" s="200"/>
      <c r="I318" s="203"/>
      <c r="J318" s="214">
        <f>BK318</f>
        <v>0</v>
      </c>
      <c r="K318" s="200"/>
      <c r="L318" s="205"/>
      <c r="M318" s="206"/>
      <c r="N318" s="207"/>
      <c r="O318" s="207"/>
      <c r="P318" s="208">
        <f>SUM(P319:P330)</f>
        <v>0</v>
      </c>
      <c r="Q318" s="207"/>
      <c r="R318" s="208">
        <f>SUM(R319:R330)</f>
        <v>0.017400000000000006</v>
      </c>
      <c r="S318" s="207"/>
      <c r="T318" s="209">
        <f>SUM(T319:T330)</f>
        <v>0</v>
      </c>
      <c r="AR318" s="210" t="s">
        <v>137</v>
      </c>
      <c r="AT318" s="211" t="s">
        <v>74</v>
      </c>
      <c r="AU318" s="211" t="s">
        <v>80</v>
      </c>
      <c r="AY318" s="210" t="s">
        <v>129</v>
      </c>
      <c r="BK318" s="212">
        <f>SUM(BK319:BK330)</f>
        <v>0</v>
      </c>
    </row>
    <row r="319" s="1" customFormat="1" ht="24" customHeight="1">
      <c r="B319" s="36"/>
      <c r="C319" s="215" t="s">
        <v>603</v>
      </c>
      <c r="D319" s="215" t="s">
        <v>131</v>
      </c>
      <c r="E319" s="216" t="s">
        <v>604</v>
      </c>
      <c r="F319" s="217" t="s">
        <v>605</v>
      </c>
      <c r="G319" s="218" t="s">
        <v>606</v>
      </c>
      <c r="H319" s="219">
        <v>1</v>
      </c>
      <c r="I319" s="220"/>
      <c r="J319" s="219">
        <f>ROUND(I319*H319,3)</f>
        <v>0</v>
      </c>
      <c r="K319" s="217" t="s">
        <v>1</v>
      </c>
      <c r="L319" s="41"/>
      <c r="M319" s="221" t="s">
        <v>1</v>
      </c>
      <c r="N319" s="222" t="s">
        <v>41</v>
      </c>
      <c r="O319" s="84"/>
      <c r="P319" s="223">
        <f>O319*H319</f>
        <v>0</v>
      </c>
      <c r="Q319" s="223">
        <v>0</v>
      </c>
      <c r="R319" s="223">
        <f>Q319*H319</f>
        <v>0</v>
      </c>
      <c r="S319" s="223">
        <v>0</v>
      </c>
      <c r="T319" s="224">
        <f>S319*H319</f>
        <v>0</v>
      </c>
      <c r="AR319" s="225" t="s">
        <v>219</v>
      </c>
      <c r="AT319" s="225" t="s">
        <v>131</v>
      </c>
      <c r="AU319" s="225" t="s">
        <v>137</v>
      </c>
      <c r="AY319" s="15" t="s">
        <v>129</v>
      </c>
      <c r="BE319" s="226">
        <f>IF(N319="základná",J319,0)</f>
        <v>0</v>
      </c>
      <c r="BF319" s="226">
        <f>IF(N319="znížená",J319,0)</f>
        <v>0</v>
      </c>
      <c r="BG319" s="226">
        <f>IF(N319="zákl. prenesená",J319,0)</f>
        <v>0</v>
      </c>
      <c r="BH319" s="226">
        <f>IF(N319="zníž. prenesená",J319,0)</f>
        <v>0</v>
      </c>
      <c r="BI319" s="226">
        <f>IF(N319="nulová",J319,0)</f>
        <v>0</v>
      </c>
      <c r="BJ319" s="15" t="s">
        <v>137</v>
      </c>
      <c r="BK319" s="227">
        <f>ROUND(I319*H319,3)</f>
        <v>0</v>
      </c>
      <c r="BL319" s="15" t="s">
        <v>219</v>
      </c>
      <c r="BM319" s="225" t="s">
        <v>607</v>
      </c>
    </row>
    <row r="320" s="1" customFormat="1" ht="16.5" customHeight="1">
      <c r="B320" s="36"/>
      <c r="C320" s="215" t="s">
        <v>608</v>
      </c>
      <c r="D320" s="215" t="s">
        <v>131</v>
      </c>
      <c r="E320" s="216" t="s">
        <v>609</v>
      </c>
      <c r="F320" s="217" t="s">
        <v>610</v>
      </c>
      <c r="G320" s="218" t="s">
        <v>252</v>
      </c>
      <c r="H320" s="219">
        <v>3</v>
      </c>
      <c r="I320" s="220"/>
      <c r="J320" s="219">
        <f>ROUND(I320*H320,3)</f>
        <v>0</v>
      </c>
      <c r="K320" s="217" t="s">
        <v>135</v>
      </c>
      <c r="L320" s="41"/>
      <c r="M320" s="221" t="s">
        <v>1</v>
      </c>
      <c r="N320" s="222" t="s">
        <v>41</v>
      </c>
      <c r="O320" s="84"/>
      <c r="P320" s="223">
        <f>O320*H320</f>
        <v>0</v>
      </c>
      <c r="Q320" s="223">
        <v>0.00068000000000000005</v>
      </c>
      <c r="R320" s="223">
        <f>Q320*H320</f>
        <v>0.0020400000000000001</v>
      </c>
      <c r="S320" s="223">
        <v>0</v>
      </c>
      <c r="T320" s="224">
        <f>S320*H320</f>
        <v>0</v>
      </c>
      <c r="AR320" s="225" t="s">
        <v>219</v>
      </c>
      <c r="AT320" s="225" t="s">
        <v>131</v>
      </c>
      <c r="AU320" s="225" t="s">
        <v>137</v>
      </c>
      <c r="AY320" s="15" t="s">
        <v>129</v>
      </c>
      <c r="BE320" s="226">
        <f>IF(N320="základná",J320,0)</f>
        <v>0</v>
      </c>
      <c r="BF320" s="226">
        <f>IF(N320="znížená",J320,0)</f>
        <v>0</v>
      </c>
      <c r="BG320" s="226">
        <f>IF(N320="zákl. prenesená",J320,0)</f>
        <v>0</v>
      </c>
      <c r="BH320" s="226">
        <f>IF(N320="zníž. prenesená",J320,0)</f>
        <v>0</v>
      </c>
      <c r="BI320" s="226">
        <f>IF(N320="nulová",J320,0)</f>
        <v>0</v>
      </c>
      <c r="BJ320" s="15" t="s">
        <v>137</v>
      </c>
      <c r="BK320" s="227">
        <f>ROUND(I320*H320,3)</f>
        <v>0</v>
      </c>
      <c r="BL320" s="15" t="s">
        <v>219</v>
      </c>
      <c r="BM320" s="225" t="s">
        <v>611</v>
      </c>
    </row>
    <row r="321" s="1" customFormat="1" ht="16.5" customHeight="1">
      <c r="B321" s="36"/>
      <c r="C321" s="215" t="s">
        <v>612</v>
      </c>
      <c r="D321" s="215" t="s">
        <v>131</v>
      </c>
      <c r="E321" s="216" t="s">
        <v>613</v>
      </c>
      <c r="F321" s="217" t="s">
        <v>614</v>
      </c>
      <c r="G321" s="218" t="s">
        <v>252</v>
      </c>
      <c r="H321" s="219">
        <v>2</v>
      </c>
      <c r="I321" s="220"/>
      <c r="J321" s="219">
        <f>ROUND(I321*H321,3)</f>
        <v>0</v>
      </c>
      <c r="K321" s="217" t="s">
        <v>135</v>
      </c>
      <c r="L321" s="41"/>
      <c r="M321" s="221" t="s">
        <v>1</v>
      </c>
      <c r="N321" s="222" t="s">
        <v>41</v>
      </c>
      <c r="O321" s="84"/>
      <c r="P321" s="223">
        <f>O321*H321</f>
        <v>0</v>
      </c>
      <c r="Q321" s="223">
        <v>0.0015200000000000001</v>
      </c>
      <c r="R321" s="223">
        <f>Q321*H321</f>
        <v>0.0030400000000000002</v>
      </c>
      <c r="S321" s="223">
        <v>0</v>
      </c>
      <c r="T321" s="224">
        <f>S321*H321</f>
        <v>0</v>
      </c>
      <c r="AR321" s="225" t="s">
        <v>219</v>
      </c>
      <c r="AT321" s="225" t="s">
        <v>131</v>
      </c>
      <c r="AU321" s="225" t="s">
        <v>137</v>
      </c>
      <c r="AY321" s="15" t="s">
        <v>129</v>
      </c>
      <c r="BE321" s="226">
        <f>IF(N321="základná",J321,0)</f>
        <v>0</v>
      </c>
      <c r="BF321" s="226">
        <f>IF(N321="znížená",J321,0)</f>
        <v>0</v>
      </c>
      <c r="BG321" s="226">
        <f>IF(N321="zákl. prenesená",J321,0)</f>
        <v>0</v>
      </c>
      <c r="BH321" s="226">
        <f>IF(N321="zníž. prenesená",J321,0)</f>
        <v>0</v>
      </c>
      <c r="BI321" s="226">
        <f>IF(N321="nulová",J321,0)</f>
        <v>0</v>
      </c>
      <c r="BJ321" s="15" t="s">
        <v>137</v>
      </c>
      <c r="BK321" s="227">
        <f>ROUND(I321*H321,3)</f>
        <v>0</v>
      </c>
      <c r="BL321" s="15" t="s">
        <v>219</v>
      </c>
      <c r="BM321" s="225" t="s">
        <v>615</v>
      </c>
    </row>
    <row r="322" s="1" customFormat="1" ht="16.5" customHeight="1">
      <c r="B322" s="36"/>
      <c r="C322" s="215" t="s">
        <v>616</v>
      </c>
      <c r="D322" s="215" t="s">
        <v>131</v>
      </c>
      <c r="E322" s="216" t="s">
        <v>617</v>
      </c>
      <c r="F322" s="217" t="s">
        <v>618</v>
      </c>
      <c r="G322" s="218" t="s">
        <v>252</v>
      </c>
      <c r="H322" s="219">
        <v>4</v>
      </c>
      <c r="I322" s="220"/>
      <c r="J322" s="219">
        <f>ROUND(I322*H322,3)</f>
        <v>0</v>
      </c>
      <c r="K322" s="217" t="s">
        <v>135</v>
      </c>
      <c r="L322" s="41"/>
      <c r="M322" s="221" t="s">
        <v>1</v>
      </c>
      <c r="N322" s="222" t="s">
        <v>41</v>
      </c>
      <c r="O322" s="84"/>
      <c r="P322" s="223">
        <f>O322*H322</f>
        <v>0</v>
      </c>
      <c r="Q322" s="223">
        <v>0.0020600000000000002</v>
      </c>
      <c r="R322" s="223">
        <f>Q322*H322</f>
        <v>0.0082400000000000008</v>
      </c>
      <c r="S322" s="223">
        <v>0</v>
      </c>
      <c r="T322" s="224">
        <f>S322*H322</f>
        <v>0</v>
      </c>
      <c r="AR322" s="225" t="s">
        <v>219</v>
      </c>
      <c r="AT322" s="225" t="s">
        <v>131</v>
      </c>
      <c r="AU322" s="225" t="s">
        <v>137</v>
      </c>
      <c r="AY322" s="15" t="s">
        <v>129</v>
      </c>
      <c r="BE322" s="226">
        <f>IF(N322="základná",J322,0)</f>
        <v>0</v>
      </c>
      <c r="BF322" s="226">
        <f>IF(N322="znížená",J322,0)</f>
        <v>0</v>
      </c>
      <c r="BG322" s="226">
        <f>IF(N322="zákl. prenesená",J322,0)</f>
        <v>0</v>
      </c>
      <c r="BH322" s="226">
        <f>IF(N322="zníž. prenesená",J322,0)</f>
        <v>0</v>
      </c>
      <c r="BI322" s="226">
        <f>IF(N322="nulová",J322,0)</f>
        <v>0</v>
      </c>
      <c r="BJ322" s="15" t="s">
        <v>137</v>
      </c>
      <c r="BK322" s="227">
        <f>ROUND(I322*H322,3)</f>
        <v>0</v>
      </c>
      <c r="BL322" s="15" t="s">
        <v>219</v>
      </c>
      <c r="BM322" s="225" t="s">
        <v>619</v>
      </c>
    </row>
    <row r="323" s="1" customFormat="1" ht="16.5" customHeight="1">
      <c r="B323" s="36"/>
      <c r="C323" s="215" t="s">
        <v>620</v>
      </c>
      <c r="D323" s="215" t="s">
        <v>131</v>
      </c>
      <c r="E323" s="216" t="s">
        <v>621</v>
      </c>
      <c r="F323" s="217" t="s">
        <v>622</v>
      </c>
      <c r="G323" s="218" t="s">
        <v>252</v>
      </c>
      <c r="H323" s="219">
        <v>1</v>
      </c>
      <c r="I323" s="220"/>
      <c r="J323" s="219">
        <f>ROUND(I323*H323,3)</f>
        <v>0</v>
      </c>
      <c r="K323" s="217" t="s">
        <v>135</v>
      </c>
      <c r="L323" s="41"/>
      <c r="M323" s="221" t="s">
        <v>1</v>
      </c>
      <c r="N323" s="222" t="s">
        <v>41</v>
      </c>
      <c r="O323" s="84"/>
      <c r="P323" s="223">
        <f>O323*H323</f>
        <v>0</v>
      </c>
      <c r="Q323" s="223">
        <v>0.00029999999999999997</v>
      </c>
      <c r="R323" s="223">
        <f>Q323*H323</f>
        <v>0.00029999999999999997</v>
      </c>
      <c r="S323" s="223">
        <v>0</v>
      </c>
      <c r="T323" s="224">
        <f>S323*H323</f>
        <v>0</v>
      </c>
      <c r="AR323" s="225" t="s">
        <v>219</v>
      </c>
      <c r="AT323" s="225" t="s">
        <v>131</v>
      </c>
      <c r="AU323" s="225" t="s">
        <v>137</v>
      </c>
      <c r="AY323" s="15" t="s">
        <v>129</v>
      </c>
      <c r="BE323" s="226">
        <f>IF(N323="základná",J323,0)</f>
        <v>0</v>
      </c>
      <c r="BF323" s="226">
        <f>IF(N323="znížená",J323,0)</f>
        <v>0</v>
      </c>
      <c r="BG323" s="226">
        <f>IF(N323="zákl. prenesená",J323,0)</f>
        <v>0</v>
      </c>
      <c r="BH323" s="226">
        <f>IF(N323="zníž. prenesená",J323,0)</f>
        <v>0</v>
      </c>
      <c r="BI323" s="226">
        <f>IF(N323="nulová",J323,0)</f>
        <v>0</v>
      </c>
      <c r="BJ323" s="15" t="s">
        <v>137</v>
      </c>
      <c r="BK323" s="227">
        <f>ROUND(I323*H323,3)</f>
        <v>0</v>
      </c>
      <c r="BL323" s="15" t="s">
        <v>219</v>
      </c>
      <c r="BM323" s="225" t="s">
        <v>623</v>
      </c>
    </row>
    <row r="324" s="1" customFormat="1" ht="16.5" customHeight="1">
      <c r="B324" s="36"/>
      <c r="C324" s="215" t="s">
        <v>624</v>
      </c>
      <c r="D324" s="215" t="s">
        <v>131</v>
      </c>
      <c r="E324" s="216" t="s">
        <v>625</v>
      </c>
      <c r="F324" s="217" t="s">
        <v>626</v>
      </c>
      <c r="G324" s="218" t="s">
        <v>252</v>
      </c>
      <c r="H324" s="219">
        <v>1</v>
      </c>
      <c r="I324" s="220"/>
      <c r="J324" s="219">
        <f>ROUND(I324*H324,3)</f>
        <v>0</v>
      </c>
      <c r="K324" s="217" t="s">
        <v>135</v>
      </c>
      <c r="L324" s="41"/>
      <c r="M324" s="221" t="s">
        <v>1</v>
      </c>
      <c r="N324" s="222" t="s">
        <v>41</v>
      </c>
      <c r="O324" s="84"/>
      <c r="P324" s="223">
        <f>O324*H324</f>
        <v>0</v>
      </c>
      <c r="Q324" s="223">
        <v>0.00042999999999999999</v>
      </c>
      <c r="R324" s="223">
        <f>Q324*H324</f>
        <v>0.00042999999999999999</v>
      </c>
      <c r="S324" s="223">
        <v>0</v>
      </c>
      <c r="T324" s="224">
        <f>S324*H324</f>
        <v>0</v>
      </c>
      <c r="AR324" s="225" t="s">
        <v>219</v>
      </c>
      <c r="AT324" s="225" t="s">
        <v>131</v>
      </c>
      <c r="AU324" s="225" t="s">
        <v>137</v>
      </c>
      <c r="AY324" s="15" t="s">
        <v>129</v>
      </c>
      <c r="BE324" s="226">
        <f>IF(N324="základná",J324,0)</f>
        <v>0</v>
      </c>
      <c r="BF324" s="226">
        <f>IF(N324="znížená",J324,0)</f>
        <v>0</v>
      </c>
      <c r="BG324" s="226">
        <f>IF(N324="zákl. prenesená",J324,0)</f>
        <v>0</v>
      </c>
      <c r="BH324" s="226">
        <f>IF(N324="zníž. prenesená",J324,0)</f>
        <v>0</v>
      </c>
      <c r="BI324" s="226">
        <f>IF(N324="nulová",J324,0)</f>
        <v>0</v>
      </c>
      <c r="BJ324" s="15" t="s">
        <v>137</v>
      </c>
      <c r="BK324" s="227">
        <f>ROUND(I324*H324,3)</f>
        <v>0</v>
      </c>
      <c r="BL324" s="15" t="s">
        <v>219</v>
      </c>
      <c r="BM324" s="225" t="s">
        <v>627</v>
      </c>
    </row>
    <row r="325" s="1" customFormat="1" ht="24" customHeight="1">
      <c r="B325" s="36"/>
      <c r="C325" s="215" t="s">
        <v>628</v>
      </c>
      <c r="D325" s="215" t="s">
        <v>131</v>
      </c>
      <c r="E325" s="216" t="s">
        <v>629</v>
      </c>
      <c r="F325" s="217" t="s">
        <v>630</v>
      </c>
      <c r="G325" s="218" t="s">
        <v>252</v>
      </c>
      <c r="H325" s="219">
        <v>2</v>
      </c>
      <c r="I325" s="220"/>
      <c r="J325" s="219">
        <f>ROUND(I325*H325,3)</f>
        <v>0</v>
      </c>
      <c r="K325" s="217" t="s">
        <v>135</v>
      </c>
      <c r="L325" s="41"/>
      <c r="M325" s="221" t="s">
        <v>1</v>
      </c>
      <c r="N325" s="222" t="s">
        <v>41</v>
      </c>
      <c r="O325" s="84"/>
      <c r="P325" s="223">
        <f>O325*H325</f>
        <v>0</v>
      </c>
      <c r="Q325" s="223">
        <v>0.0011100000000000001</v>
      </c>
      <c r="R325" s="223">
        <f>Q325*H325</f>
        <v>0.0022200000000000002</v>
      </c>
      <c r="S325" s="223">
        <v>0</v>
      </c>
      <c r="T325" s="224">
        <f>S325*H325</f>
        <v>0</v>
      </c>
      <c r="AR325" s="225" t="s">
        <v>219</v>
      </c>
      <c r="AT325" s="225" t="s">
        <v>131</v>
      </c>
      <c r="AU325" s="225" t="s">
        <v>137</v>
      </c>
      <c r="AY325" s="15" t="s">
        <v>129</v>
      </c>
      <c r="BE325" s="226">
        <f>IF(N325="základná",J325,0)</f>
        <v>0</v>
      </c>
      <c r="BF325" s="226">
        <f>IF(N325="znížená",J325,0)</f>
        <v>0</v>
      </c>
      <c r="BG325" s="226">
        <f>IF(N325="zákl. prenesená",J325,0)</f>
        <v>0</v>
      </c>
      <c r="BH325" s="226">
        <f>IF(N325="zníž. prenesená",J325,0)</f>
        <v>0</v>
      </c>
      <c r="BI325" s="226">
        <f>IF(N325="nulová",J325,0)</f>
        <v>0</v>
      </c>
      <c r="BJ325" s="15" t="s">
        <v>137</v>
      </c>
      <c r="BK325" s="227">
        <f>ROUND(I325*H325,3)</f>
        <v>0</v>
      </c>
      <c r="BL325" s="15" t="s">
        <v>219</v>
      </c>
      <c r="BM325" s="225" t="s">
        <v>631</v>
      </c>
    </row>
    <row r="326" s="1" customFormat="1" ht="24" customHeight="1">
      <c r="B326" s="36"/>
      <c r="C326" s="215" t="s">
        <v>632</v>
      </c>
      <c r="D326" s="215" t="s">
        <v>131</v>
      </c>
      <c r="E326" s="216" t="s">
        <v>633</v>
      </c>
      <c r="F326" s="217" t="s">
        <v>634</v>
      </c>
      <c r="G326" s="218" t="s">
        <v>222</v>
      </c>
      <c r="H326" s="219">
        <v>1</v>
      </c>
      <c r="I326" s="220"/>
      <c r="J326" s="219">
        <f>ROUND(I326*H326,3)</f>
        <v>0</v>
      </c>
      <c r="K326" s="217" t="s">
        <v>135</v>
      </c>
      <c r="L326" s="41"/>
      <c r="M326" s="221" t="s">
        <v>1</v>
      </c>
      <c r="N326" s="222" t="s">
        <v>41</v>
      </c>
      <c r="O326" s="84"/>
      <c r="P326" s="223">
        <f>O326*H326</f>
        <v>0</v>
      </c>
      <c r="Q326" s="223">
        <v>0.00029999999999999997</v>
      </c>
      <c r="R326" s="223">
        <f>Q326*H326</f>
        <v>0.00029999999999999997</v>
      </c>
      <c r="S326" s="223">
        <v>0</v>
      </c>
      <c r="T326" s="224">
        <f>S326*H326</f>
        <v>0</v>
      </c>
      <c r="AR326" s="225" t="s">
        <v>219</v>
      </c>
      <c r="AT326" s="225" t="s">
        <v>131</v>
      </c>
      <c r="AU326" s="225" t="s">
        <v>137</v>
      </c>
      <c r="AY326" s="15" t="s">
        <v>129</v>
      </c>
      <c r="BE326" s="226">
        <f>IF(N326="základná",J326,0)</f>
        <v>0</v>
      </c>
      <c r="BF326" s="226">
        <f>IF(N326="znížená",J326,0)</f>
        <v>0</v>
      </c>
      <c r="BG326" s="226">
        <f>IF(N326="zákl. prenesená",J326,0)</f>
        <v>0</v>
      </c>
      <c r="BH326" s="226">
        <f>IF(N326="zníž. prenesená",J326,0)</f>
        <v>0</v>
      </c>
      <c r="BI326" s="226">
        <f>IF(N326="nulová",J326,0)</f>
        <v>0</v>
      </c>
      <c r="BJ326" s="15" t="s">
        <v>137</v>
      </c>
      <c r="BK326" s="227">
        <f>ROUND(I326*H326,3)</f>
        <v>0</v>
      </c>
      <c r="BL326" s="15" t="s">
        <v>219</v>
      </c>
      <c r="BM326" s="225" t="s">
        <v>635</v>
      </c>
    </row>
    <row r="327" s="1" customFormat="1" ht="24" customHeight="1">
      <c r="B327" s="36"/>
      <c r="C327" s="215" t="s">
        <v>636</v>
      </c>
      <c r="D327" s="215" t="s">
        <v>131</v>
      </c>
      <c r="E327" s="216" t="s">
        <v>637</v>
      </c>
      <c r="F327" s="217" t="s">
        <v>638</v>
      </c>
      <c r="G327" s="218" t="s">
        <v>222</v>
      </c>
      <c r="H327" s="219">
        <v>1</v>
      </c>
      <c r="I327" s="220"/>
      <c r="J327" s="219">
        <f>ROUND(I327*H327,3)</f>
        <v>0</v>
      </c>
      <c r="K327" s="217" t="s">
        <v>1</v>
      </c>
      <c r="L327" s="41"/>
      <c r="M327" s="221" t="s">
        <v>1</v>
      </c>
      <c r="N327" s="222" t="s">
        <v>41</v>
      </c>
      <c r="O327" s="84"/>
      <c r="P327" s="223">
        <f>O327*H327</f>
        <v>0</v>
      </c>
      <c r="Q327" s="223">
        <v>0.00083000000000000001</v>
      </c>
      <c r="R327" s="223">
        <f>Q327*H327</f>
        <v>0.00083000000000000001</v>
      </c>
      <c r="S327" s="223">
        <v>0</v>
      </c>
      <c r="T327" s="224">
        <f>S327*H327</f>
        <v>0</v>
      </c>
      <c r="AR327" s="225" t="s">
        <v>219</v>
      </c>
      <c r="AT327" s="225" t="s">
        <v>131</v>
      </c>
      <c r="AU327" s="225" t="s">
        <v>137</v>
      </c>
      <c r="AY327" s="15" t="s">
        <v>129</v>
      </c>
      <c r="BE327" s="226">
        <f>IF(N327="základná",J327,0)</f>
        <v>0</v>
      </c>
      <c r="BF327" s="226">
        <f>IF(N327="znížená",J327,0)</f>
        <v>0</v>
      </c>
      <c r="BG327" s="226">
        <f>IF(N327="zákl. prenesená",J327,0)</f>
        <v>0</v>
      </c>
      <c r="BH327" s="226">
        <f>IF(N327="zníž. prenesená",J327,0)</f>
        <v>0</v>
      </c>
      <c r="BI327" s="226">
        <f>IF(N327="nulová",J327,0)</f>
        <v>0</v>
      </c>
      <c r="BJ327" s="15" t="s">
        <v>137</v>
      </c>
      <c r="BK327" s="227">
        <f>ROUND(I327*H327,3)</f>
        <v>0</v>
      </c>
      <c r="BL327" s="15" t="s">
        <v>219</v>
      </c>
      <c r="BM327" s="225" t="s">
        <v>639</v>
      </c>
    </row>
    <row r="328" s="1" customFormat="1" ht="24" customHeight="1">
      <c r="B328" s="36"/>
      <c r="C328" s="215" t="s">
        <v>640</v>
      </c>
      <c r="D328" s="215" t="s">
        <v>131</v>
      </c>
      <c r="E328" s="216" t="s">
        <v>641</v>
      </c>
      <c r="F328" s="217" t="s">
        <v>642</v>
      </c>
      <c r="G328" s="218" t="s">
        <v>252</v>
      </c>
      <c r="H328" s="219">
        <v>13</v>
      </c>
      <c r="I328" s="220"/>
      <c r="J328" s="219">
        <f>ROUND(I328*H328,3)</f>
        <v>0</v>
      </c>
      <c r="K328" s="217" t="s">
        <v>135</v>
      </c>
      <c r="L328" s="41"/>
      <c r="M328" s="221" t="s">
        <v>1</v>
      </c>
      <c r="N328" s="222" t="s">
        <v>41</v>
      </c>
      <c r="O328" s="84"/>
      <c r="P328" s="223">
        <f>O328*H328</f>
        <v>0</v>
      </c>
      <c r="Q328" s="223">
        <v>0</v>
      </c>
      <c r="R328" s="223">
        <f>Q328*H328</f>
        <v>0</v>
      </c>
      <c r="S328" s="223">
        <v>0</v>
      </c>
      <c r="T328" s="224">
        <f>S328*H328</f>
        <v>0</v>
      </c>
      <c r="AR328" s="225" t="s">
        <v>219</v>
      </c>
      <c r="AT328" s="225" t="s">
        <v>131</v>
      </c>
      <c r="AU328" s="225" t="s">
        <v>137</v>
      </c>
      <c r="AY328" s="15" t="s">
        <v>129</v>
      </c>
      <c r="BE328" s="226">
        <f>IF(N328="základná",J328,0)</f>
        <v>0</v>
      </c>
      <c r="BF328" s="226">
        <f>IF(N328="znížená",J328,0)</f>
        <v>0</v>
      </c>
      <c r="BG328" s="226">
        <f>IF(N328="zákl. prenesená",J328,0)</f>
        <v>0</v>
      </c>
      <c r="BH328" s="226">
        <f>IF(N328="zníž. prenesená",J328,0)</f>
        <v>0</v>
      </c>
      <c r="BI328" s="226">
        <f>IF(N328="nulová",J328,0)</f>
        <v>0</v>
      </c>
      <c r="BJ328" s="15" t="s">
        <v>137</v>
      </c>
      <c r="BK328" s="227">
        <f>ROUND(I328*H328,3)</f>
        <v>0</v>
      </c>
      <c r="BL328" s="15" t="s">
        <v>219</v>
      </c>
      <c r="BM328" s="225" t="s">
        <v>643</v>
      </c>
    </row>
    <row r="329" s="12" customFormat="1">
      <c r="B329" s="228"/>
      <c r="C329" s="229"/>
      <c r="D329" s="230" t="s">
        <v>139</v>
      </c>
      <c r="E329" s="231" t="s">
        <v>1</v>
      </c>
      <c r="F329" s="232" t="s">
        <v>644</v>
      </c>
      <c r="G329" s="229"/>
      <c r="H329" s="233">
        <v>13</v>
      </c>
      <c r="I329" s="234"/>
      <c r="J329" s="229"/>
      <c r="K329" s="229"/>
      <c r="L329" s="235"/>
      <c r="M329" s="236"/>
      <c r="N329" s="237"/>
      <c r="O329" s="237"/>
      <c r="P329" s="237"/>
      <c r="Q329" s="237"/>
      <c r="R329" s="237"/>
      <c r="S329" s="237"/>
      <c r="T329" s="238"/>
      <c r="AT329" s="239" t="s">
        <v>139</v>
      </c>
      <c r="AU329" s="239" t="s">
        <v>137</v>
      </c>
      <c r="AV329" s="12" t="s">
        <v>137</v>
      </c>
      <c r="AW329" s="12" t="s">
        <v>30</v>
      </c>
      <c r="AX329" s="12" t="s">
        <v>80</v>
      </c>
      <c r="AY329" s="239" t="s">
        <v>129</v>
      </c>
    </row>
    <row r="330" s="1" customFormat="1" ht="24" customHeight="1">
      <c r="B330" s="36"/>
      <c r="C330" s="215" t="s">
        <v>645</v>
      </c>
      <c r="D330" s="215" t="s">
        <v>131</v>
      </c>
      <c r="E330" s="216" t="s">
        <v>646</v>
      </c>
      <c r="F330" s="217" t="s">
        <v>647</v>
      </c>
      <c r="G330" s="218" t="s">
        <v>178</v>
      </c>
      <c r="H330" s="219">
        <v>0.017000000000000001</v>
      </c>
      <c r="I330" s="220"/>
      <c r="J330" s="219">
        <f>ROUND(I330*H330,3)</f>
        <v>0</v>
      </c>
      <c r="K330" s="217" t="s">
        <v>135</v>
      </c>
      <c r="L330" s="41"/>
      <c r="M330" s="221" t="s">
        <v>1</v>
      </c>
      <c r="N330" s="222" t="s">
        <v>41</v>
      </c>
      <c r="O330" s="84"/>
      <c r="P330" s="223">
        <f>O330*H330</f>
        <v>0</v>
      </c>
      <c r="Q330" s="223">
        <v>0</v>
      </c>
      <c r="R330" s="223">
        <f>Q330*H330</f>
        <v>0</v>
      </c>
      <c r="S330" s="223">
        <v>0</v>
      </c>
      <c r="T330" s="224">
        <f>S330*H330</f>
        <v>0</v>
      </c>
      <c r="AR330" s="225" t="s">
        <v>219</v>
      </c>
      <c r="AT330" s="225" t="s">
        <v>131</v>
      </c>
      <c r="AU330" s="225" t="s">
        <v>137</v>
      </c>
      <c r="AY330" s="15" t="s">
        <v>129</v>
      </c>
      <c r="BE330" s="226">
        <f>IF(N330="základná",J330,0)</f>
        <v>0</v>
      </c>
      <c r="BF330" s="226">
        <f>IF(N330="znížená",J330,0)</f>
        <v>0</v>
      </c>
      <c r="BG330" s="226">
        <f>IF(N330="zákl. prenesená",J330,0)</f>
        <v>0</v>
      </c>
      <c r="BH330" s="226">
        <f>IF(N330="zníž. prenesená",J330,0)</f>
        <v>0</v>
      </c>
      <c r="BI330" s="226">
        <f>IF(N330="nulová",J330,0)</f>
        <v>0</v>
      </c>
      <c r="BJ330" s="15" t="s">
        <v>137</v>
      </c>
      <c r="BK330" s="227">
        <f>ROUND(I330*H330,3)</f>
        <v>0</v>
      </c>
      <c r="BL330" s="15" t="s">
        <v>219</v>
      </c>
      <c r="BM330" s="225" t="s">
        <v>648</v>
      </c>
    </row>
    <row r="331" s="11" customFormat="1" ht="22.8" customHeight="1">
      <c r="B331" s="199"/>
      <c r="C331" s="200"/>
      <c r="D331" s="201" t="s">
        <v>74</v>
      </c>
      <c r="E331" s="213" t="s">
        <v>649</v>
      </c>
      <c r="F331" s="213" t="s">
        <v>650</v>
      </c>
      <c r="G331" s="200"/>
      <c r="H331" s="200"/>
      <c r="I331" s="203"/>
      <c r="J331" s="214">
        <f>BK331</f>
        <v>0</v>
      </c>
      <c r="K331" s="200"/>
      <c r="L331" s="205"/>
      <c r="M331" s="206"/>
      <c r="N331" s="207"/>
      <c r="O331" s="207"/>
      <c r="P331" s="208">
        <f>SUM(P332:P344)</f>
        <v>0</v>
      </c>
      <c r="Q331" s="207"/>
      <c r="R331" s="208">
        <f>SUM(R332:R344)</f>
        <v>0.021149999999999995</v>
      </c>
      <c r="S331" s="207"/>
      <c r="T331" s="209">
        <f>SUM(T332:T344)</f>
        <v>0</v>
      </c>
      <c r="AR331" s="210" t="s">
        <v>137</v>
      </c>
      <c r="AT331" s="211" t="s">
        <v>74</v>
      </c>
      <c r="AU331" s="211" t="s">
        <v>80</v>
      </c>
      <c r="AY331" s="210" t="s">
        <v>129</v>
      </c>
      <c r="BK331" s="212">
        <f>SUM(BK332:BK344)</f>
        <v>0</v>
      </c>
    </row>
    <row r="332" s="1" customFormat="1" ht="24" customHeight="1">
      <c r="B332" s="36"/>
      <c r="C332" s="215" t="s">
        <v>651</v>
      </c>
      <c r="D332" s="215" t="s">
        <v>131</v>
      </c>
      <c r="E332" s="216" t="s">
        <v>652</v>
      </c>
      <c r="F332" s="217" t="s">
        <v>653</v>
      </c>
      <c r="G332" s="218" t="s">
        <v>606</v>
      </c>
      <c r="H332" s="219">
        <v>1</v>
      </c>
      <c r="I332" s="220"/>
      <c r="J332" s="219">
        <f>ROUND(I332*H332,3)</f>
        <v>0</v>
      </c>
      <c r="K332" s="217" t="s">
        <v>1</v>
      </c>
      <c r="L332" s="41"/>
      <c r="M332" s="221" t="s">
        <v>1</v>
      </c>
      <c r="N332" s="222" t="s">
        <v>41</v>
      </c>
      <c r="O332" s="84"/>
      <c r="P332" s="223">
        <f>O332*H332</f>
        <v>0</v>
      </c>
      <c r="Q332" s="223">
        <v>0</v>
      </c>
      <c r="R332" s="223">
        <f>Q332*H332</f>
        <v>0</v>
      </c>
      <c r="S332" s="223">
        <v>0</v>
      </c>
      <c r="T332" s="224">
        <f>S332*H332</f>
        <v>0</v>
      </c>
      <c r="AR332" s="225" t="s">
        <v>219</v>
      </c>
      <c r="AT332" s="225" t="s">
        <v>131</v>
      </c>
      <c r="AU332" s="225" t="s">
        <v>137</v>
      </c>
      <c r="AY332" s="15" t="s">
        <v>129</v>
      </c>
      <c r="BE332" s="226">
        <f>IF(N332="základná",J332,0)</f>
        <v>0</v>
      </c>
      <c r="BF332" s="226">
        <f>IF(N332="znížená",J332,0)</f>
        <v>0</v>
      </c>
      <c r="BG332" s="226">
        <f>IF(N332="zákl. prenesená",J332,0)</f>
        <v>0</v>
      </c>
      <c r="BH332" s="226">
        <f>IF(N332="zníž. prenesená",J332,0)</f>
        <v>0</v>
      </c>
      <c r="BI332" s="226">
        <f>IF(N332="nulová",J332,0)</f>
        <v>0</v>
      </c>
      <c r="BJ332" s="15" t="s">
        <v>137</v>
      </c>
      <c r="BK332" s="227">
        <f>ROUND(I332*H332,3)</f>
        <v>0</v>
      </c>
      <c r="BL332" s="15" t="s">
        <v>219</v>
      </c>
      <c r="BM332" s="225" t="s">
        <v>654</v>
      </c>
    </row>
    <row r="333" s="1" customFormat="1" ht="24" customHeight="1">
      <c r="B333" s="36"/>
      <c r="C333" s="215" t="s">
        <v>655</v>
      </c>
      <c r="D333" s="215" t="s">
        <v>131</v>
      </c>
      <c r="E333" s="216" t="s">
        <v>656</v>
      </c>
      <c r="F333" s="217" t="s">
        <v>657</v>
      </c>
      <c r="G333" s="218" t="s">
        <v>606</v>
      </c>
      <c r="H333" s="219">
        <v>1</v>
      </c>
      <c r="I333" s="220"/>
      <c r="J333" s="219">
        <f>ROUND(I333*H333,3)</f>
        <v>0</v>
      </c>
      <c r="K333" s="217" t="s">
        <v>1</v>
      </c>
      <c r="L333" s="41"/>
      <c r="M333" s="221" t="s">
        <v>1</v>
      </c>
      <c r="N333" s="222" t="s">
        <v>41</v>
      </c>
      <c r="O333" s="84"/>
      <c r="P333" s="223">
        <f>O333*H333</f>
        <v>0</v>
      </c>
      <c r="Q333" s="223">
        <v>0</v>
      </c>
      <c r="R333" s="223">
        <f>Q333*H333</f>
        <v>0</v>
      </c>
      <c r="S333" s="223">
        <v>0</v>
      </c>
      <c r="T333" s="224">
        <f>S333*H333</f>
        <v>0</v>
      </c>
      <c r="AR333" s="225" t="s">
        <v>219</v>
      </c>
      <c r="AT333" s="225" t="s">
        <v>131</v>
      </c>
      <c r="AU333" s="225" t="s">
        <v>137</v>
      </c>
      <c r="AY333" s="15" t="s">
        <v>129</v>
      </c>
      <c r="BE333" s="226">
        <f>IF(N333="základná",J333,0)</f>
        <v>0</v>
      </c>
      <c r="BF333" s="226">
        <f>IF(N333="znížená",J333,0)</f>
        <v>0</v>
      </c>
      <c r="BG333" s="226">
        <f>IF(N333="zákl. prenesená",J333,0)</f>
        <v>0</v>
      </c>
      <c r="BH333" s="226">
        <f>IF(N333="zníž. prenesená",J333,0)</f>
        <v>0</v>
      </c>
      <c r="BI333" s="226">
        <f>IF(N333="nulová",J333,0)</f>
        <v>0</v>
      </c>
      <c r="BJ333" s="15" t="s">
        <v>137</v>
      </c>
      <c r="BK333" s="227">
        <f>ROUND(I333*H333,3)</f>
        <v>0</v>
      </c>
      <c r="BL333" s="15" t="s">
        <v>219</v>
      </c>
      <c r="BM333" s="225" t="s">
        <v>658</v>
      </c>
    </row>
    <row r="334" s="1" customFormat="1" ht="24" customHeight="1">
      <c r="B334" s="36"/>
      <c r="C334" s="215" t="s">
        <v>659</v>
      </c>
      <c r="D334" s="215" t="s">
        <v>131</v>
      </c>
      <c r="E334" s="216" t="s">
        <v>660</v>
      </c>
      <c r="F334" s="217" t="s">
        <v>661</v>
      </c>
      <c r="G334" s="218" t="s">
        <v>252</v>
      </c>
      <c r="H334" s="219">
        <v>12</v>
      </c>
      <c r="I334" s="220"/>
      <c r="J334" s="219">
        <f>ROUND(I334*H334,3)</f>
        <v>0</v>
      </c>
      <c r="K334" s="217" t="s">
        <v>135</v>
      </c>
      <c r="L334" s="41"/>
      <c r="M334" s="221" t="s">
        <v>1</v>
      </c>
      <c r="N334" s="222" t="s">
        <v>41</v>
      </c>
      <c r="O334" s="84"/>
      <c r="P334" s="223">
        <f>O334*H334</f>
        <v>0</v>
      </c>
      <c r="Q334" s="223">
        <v>0.00038999999999999999</v>
      </c>
      <c r="R334" s="223">
        <f>Q334*H334</f>
        <v>0.0046800000000000001</v>
      </c>
      <c r="S334" s="223">
        <v>0</v>
      </c>
      <c r="T334" s="224">
        <f>S334*H334</f>
        <v>0</v>
      </c>
      <c r="AR334" s="225" t="s">
        <v>219</v>
      </c>
      <c r="AT334" s="225" t="s">
        <v>131</v>
      </c>
      <c r="AU334" s="225" t="s">
        <v>137</v>
      </c>
      <c r="AY334" s="15" t="s">
        <v>129</v>
      </c>
      <c r="BE334" s="226">
        <f>IF(N334="základná",J334,0)</f>
        <v>0</v>
      </c>
      <c r="BF334" s="226">
        <f>IF(N334="znížená",J334,0)</f>
        <v>0</v>
      </c>
      <c r="BG334" s="226">
        <f>IF(N334="zákl. prenesená",J334,0)</f>
        <v>0</v>
      </c>
      <c r="BH334" s="226">
        <f>IF(N334="zníž. prenesená",J334,0)</f>
        <v>0</v>
      </c>
      <c r="BI334" s="226">
        <f>IF(N334="nulová",J334,0)</f>
        <v>0</v>
      </c>
      <c r="BJ334" s="15" t="s">
        <v>137</v>
      </c>
      <c r="BK334" s="227">
        <f>ROUND(I334*H334,3)</f>
        <v>0</v>
      </c>
      <c r="BL334" s="15" t="s">
        <v>219</v>
      </c>
      <c r="BM334" s="225" t="s">
        <v>662</v>
      </c>
    </row>
    <row r="335" s="1" customFormat="1" ht="16.5" customHeight="1">
      <c r="B335" s="36"/>
      <c r="C335" s="215" t="s">
        <v>663</v>
      </c>
      <c r="D335" s="215" t="s">
        <v>131</v>
      </c>
      <c r="E335" s="216" t="s">
        <v>664</v>
      </c>
      <c r="F335" s="217" t="s">
        <v>665</v>
      </c>
      <c r="G335" s="218" t="s">
        <v>222</v>
      </c>
      <c r="H335" s="219">
        <v>4</v>
      </c>
      <c r="I335" s="220"/>
      <c r="J335" s="219">
        <f>ROUND(I335*H335,3)</f>
        <v>0</v>
      </c>
      <c r="K335" s="217" t="s">
        <v>666</v>
      </c>
      <c r="L335" s="41"/>
      <c r="M335" s="221" t="s">
        <v>1</v>
      </c>
      <c r="N335" s="222" t="s">
        <v>41</v>
      </c>
      <c r="O335" s="84"/>
      <c r="P335" s="223">
        <f>O335*H335</f>
        <v>0</v>
      </c>
      <c r="Q335" s="223">
        <v>0</v>
      </c>
      <c r="R335" s="223">
        <f>Q335*H335</f>
        <v>0</v>
      </c>
      <c r="S335" s="223">
        <v>0</v>
      </c>
      <c r="T335" s="224">
        <f>S335*H335</f>
        <v>0</v>
      </c>
      <c r="AR335" s="225" t="s">
        <v>219</v>
      </c>
      <c r="AT335" s="225" t="s">
        <v>131</v>
      </c>
      <c r="AU335" s="225" t="s">
        <v>137</v>
      </c>
      <c r="AY335" s="15" t="s">
        <v>129</v>
      </c>
      <c r="BE335" s="226">
        <f>IF(N335="základná",J335,0)</f>
        <v>0</v>
      </c>
      <c r="BF335" s="226">
        <f>IF(N335="znížená",J335,0)</f>
        <v>0</v>
      </c>
      <c r="BG335" s="226">
        <f>IF(N335="zákl. prenesená",J335,0)</f>
        <v>0</v>
      </c>
      <c r="BH335" s="226">
        <f>IF(N335="zníž. prenesená",J335,0)</f>
        <v>0</v>
      </c>
      <c r="BI335" s="226">
        <f>IF(N335="nulová",J335,0)</f>
        <v>0</v>
      </c>
      <c r="BJ335" s="15" t="s">
        <v>137</v>
      </c>
      <c r="BK335" s="227">
        <f>ROUND(I335*H335,3)</f>
        <v>0</v>
      </c>
      <c r="BL335" s="15" t="s">
        <v>219</v>
      </c>
      <c r="BM335" s="225" t="s">
        <v>667</v>
      </c>
    </row>
    <row r="336" s="1" customFormat="1" ht="16.5" customHeight="1">
      <c r="B336" s="36"/>
      <c r="C336" s="215" t="s">
        <v>668</v>
      </c>
      <c r="D336" s="215" t="s">
        <v>131</v>
      </c>
      <c r="E336" s="216" t="s">
        <v>669</v>
      </c>
      <c r="F336" s="217" t="s">
        <v>670</v>
      </c>
      <c r="G336" s="218" t="s">
        <v>222</v>
      </c>
      <c r="H336" s="219">
        <v>1</v>
      </c>
      <c r="I336" s="220"/>
      <c r="J336" s="219">
        <f>ROUND(I336*H336,3)</f>
        <v>0</v>
      </c>
      <c r="K336" s="217" t="s">
        <v>666</v>
      </c>
      <c r="L336" s="41"/>
      <c r="M336" s="221" t="s">
        <v>1</v>
      </c>
      <c r="N336" s="222" t="s">
        <v>41</v>
      </c>
      <c r="O336" s="84"/>
      <c r="P336" s="223">
        <f>O336*H336</f>
        <v>0</v>
      </c>
      <c r="Q336" s="223">
        <v>4.0000000000000003E-05</v>
      </c>
      <c r="R336" s="223">
        <f>Q336*H336</f>
        <v>4.0000000000000003E-05</v>
      </c>
      <c r="S336" s="223">
        <v>0</v>
      </c>
      <c r="T336" s="224">
        <f>S336*H336</f>
        <v>0</v>
      </c>
      <c r="AR336" s="225" t="s">
        <v>219</v>
      </c>
      <c r="AT336" s="225" t="s">
        <v>131</v>
      </c>
      <c r="AU336" s="225" t="s">
        <v>137</v>
      </c>
      <c r="AY336" s="15" t="s">
        <v>129</v>
      </c>
      <c r="BE336" s="226">
        <f>IF(N336="základná",J336,0)</f>
        <v>0</v>
      </c>
      <c r="BF336" s="226">
        <f>IF(N336="znížená",J336,0)</f>
        <v>0</v>
      </c>
      <c r="BG336" s="226">
        <f>IF(N336="zákl. prenesená",J336,0)</f>
        <v>0</v>
      </c>
      <c r="BH336" s="226">
        <f>IF(N336="zníž. prenesená",J336,0)</f>
        <v>0</v>
      </c>
      <c r="BI336" s="226">
        <f>IF(N336="nulová",J336,0)</f>
        <v>0</v>
      </c>
      <c r="BJ336" s="15" t="s">
        <v>137</v>
      </c>
      <c r="BK336" s="227">
        <f>ROUND(I336*H336,3)</f>
        <v>0</v>
      </c>
      <c r="BL336" s="15" t="s">
        <v>219</v>
      </c>
      <c r="BM336" s="225" t="s">
        <v>671</v>
      </c>
    </row>
    <row r="337" s="1" customFormat="1" ht="16.5" customHeight="1">
      <c r="B337" s="36"/>
      <c r="C337" s="251" t="s">
        <v>672</v>
      </c>
      <c r="D337" s="251" t="s">
        <v>175</v>
      </c>
      <c r="E337" s="252" t="s">
        <v>673</v>
      </c>
      <c r="F337" s="253" t="s">
        <v>674</v>
      </c>
      <c r="G337" s="254" t="s">
        <v>222</v>
      </c>
      <c r="H337" s="255">
        <v>1</v>
      </c>
      <c r="I337" s="256"/>
      <c r="J337" s="255">
        <f>ROUND(I337*H337,3)</f>
        <v>0</v>
      </c>
      <c r="K337" s="253" t="s">
        <v>666</v>
      </c>
      <c r="L337" s="257"/>
      <c r="M337" s="258" t="s">
        <v>1</v>
      </c>
      <c r="N337" s="259" t="s">
        <v>41</v>
      </c>
      <c r="O337" s="84"/>
      <c r="P337" s="223">
        <f>O337*H337</f>
        <v>0</v>
      </c>
      <c r="Q337" s="223">
        <v>0.00067000000000000002</v>
      </c>
      <c r="R337" s="223">
        <f>Q337*H337</f>
        <v>0.00067000000000000002</v>
      </c>
      <c r="S337" s="223">
        <v>0</v>
      </c>
      <c r="T337" s="224">
        <f>S337*H337</f>
        <v>0</v>
      </c>
      <c r="AR337" s="225" t="s">
        <v>302</v>
      </c>
      <c r="AT337" s="225" t="s">
        <v>175</v>
      </c>
      <c r="AU337" s="225" t="s">
        <v>137</v>
      </c>
      <c r="AY337" s="15" t="s">
        <v>129</v>
      </c>
      <c r="BE337" s="226">
        <f>IF(N337="základná",J337,0)</f>
        <v>0</v>
      </c>
      <c r="BF337" s="226">
        <f>IF(N337="znížená",J337,0)</f>
        <v>0</v>
      </c>
      <c r="BG337" s="226">
        <f>IF(N337="zákl. prenesená",J337,0)</f>
        <v>0</v>
      </c>
      <c r="BH337" s="226">
        <f>IF(N337="zníž. prenesená",J337,0)</f>
        <v>0</v>
      </c>
      <c r="BI337" s="226">
        <f>IF(N337="nulová",J337,0)</f>
        <v>0</v>
      </c>
      <c r="BJ337" s="15" t="s">
        <v>137</v>
      </c>
      <c r="BK337" s="227">
        <f>ROUND(I337*H337,3)</f>
        <v>0</v>
      </c>
      <c r="BL337" s="15" t="s">
        <v>219</v>
      </c>
      <c r="BM337" s="225" t="s">
        <v>675</v>
      </c>
    </row>
    <row r="338" s="1" customFormat="1" ht="16.5" customHeight="1">
      <c r="B338" s="36"/>
      <c r="C338" s="215" t="s">
        <v>676</v>
      </c>
      <c r="D338" s="215" t="s">
        <v>131</v>
      </c>
      <c r="E338" s="216" t="s">
        <v>677</v>
      </c>
      <c r="F338" s="217" t="s">
        <v>678</v>
      </c>
      <c r="G338" s="218" t="s">
        <v>222</v>
      </c>
      <c r="H338" s="219">
        <v>2</v>
      </c>
      <c r="I338" s="220"/>
      <c r="J338" s="219">
        <f>ROUND(I338*H338,3)</f>
        <v>0</v>
      </c>
      <c r="K338" s="217" t="s">
        <v>666</v>
      </c>
      <c r="L338" s="41"/>
      <c r="M338" s="221" t="s">
        <v>1</v>
      </c>
      <c r="N338" s="222" t="s">
        <v>41</v>
      </c>
      <c r="O338" s="84"/>
      <c r="P338" s="223">
        <f>O338*H338</f>
        <v>0</v>
      </c>
      <c r="Q338" s="223">
        <v>4.0000000000000003E-05</v>
      </c>
      <c r="R338" s="223">
        <f>Q338*H338</f>
        <v>8.0000000000000007E-05</v>
      </c>
      <c r="S338" s="223">
        <v>0</v>
      </c>
      <c r="T338" s="224">
        <f>S338*H338</f>
        <v>0</v>
      </c>
      <c r="AR338" s="225" t="s">
        <v>219</v>
      </c>
      <c r="AT338" s="225" t="s">
        <v>131</v>
      </c>
      <c r="AU338" s="225" t="s">
        <v>137</v>
      </c>
      <c r="AY338" s="15" t="s">
        <v>129</v>
      </c>
      <c r="BE338" s="226">
        <f>IF(N338="základná",J338,0)</f>
        <v>0</v>
      </c>
      <c r="BF338" s="226">
        <f>IF(N338="znížená",J338,0)</f>
        <v>0</v>
      </c>
      <c r="BG338" s="226">
        <f>IF(N338="zákl. prenesená",J338,0)</f>
        <v>0</v>
      </c>
      <c r="BH338" s="226">
        <f>IF(N338="zníž. prenesená",J338,0)</f>
        <v>0</v>
      </c>
      <c r="BI338" s="226">
        <f>IF(N338="nulová",J338,0)</f>
        <v>0</v>
      </c>
      <c r="BJ338" s="15" t="s">
        <v>137</v>
      </c>
      <c r="BK338" s="227">
        <f>ROUND(I338*H338,3)</f>
        <v>0</v>
      </c>
      <c r="BL338" s="15" t="s">
        <v>219</v>
      </c>
      <c r="BM338" s="225" t="s">
        <v>679</v>
      </c>
    </row>
    <row r="339" s="1" customFormat="1" ht="16.5" customHeight="1">
      <c r="B339" s="36"/>
      <c r="C339" s="251" t="s">
        <v>680</v>
      </c>
      <c r="D339" s="251" t="s">
        <v>175</v>
      </c>
      <c r="E339" s="252" t="s">
        <v>681</v>
      </c>
      <c r="F339" s="253" t="s">
        <v>682</v>
      </c>
      <c r="G339" s="254" t="s">
        <v>222</v>
      </c>
      <c r="H339" s="255">
        <v>2</v>
      </c>
      <c r="I339" s="256"/>
      <c r="J339" s="255">
        <f>ROUND(I339*H339,3)</f>
        <v>0</v>
      </c>
      <c r="K339" s="253" t="s">
        <v>666</v>
      </c>
      <c r="L339" s="257"/>
      <c r="M339" s="258" t="s">
        <v>1</v>
      </c>
      <c r="N339" s="259" t="s">
        <v>41</v>
      </c>
      <c r="O339" s="84"/>
      <c r="P339" s="223">
        <f>O339*H339</f>
        <v>0</v>
      </c>
      <c r="Q339" s="223">
        <v>0.0060000000000000001</v>
      </c>
      <c r="R339" s="223">
        <f>Q339*H339</f>
        <v>0.012</v>
      </c>
      <c r="S339" s="223">
        <v>0</v>
      </c>
      <c r="T339" s="224">
        <f>S339*H339</f>
        <v>0</v>
      </c>
      <c r="AR339" s="225" t="s">
        <v>302</v>
      </c>
      <c r="AT339" s="225" t="s">
        <v>175</v>
      </c>
      <c r="AU339" s="225" t="s">
        <v>137</v>
      </c>
      <c r="AY339" s="15" t="s">
        <v>129</v>
      </c>
      <c r="BE339" s="226">
        <f>IF(N339="základná",J339,0)</f>
        <v>0</v>
      </c>
      <c r="BF339" s="226">
        <f>IF(N339="znížená",J339,0)</f>
        <v>0</v>
      </c>
      <c r="BG339" s="226">
        <f>IF(N339="zákl. prenesená",J339,0)</f>
        <v>0</v>
      </c>
      <c r="BH339" s="226">
        <f>IF(N339="zníž. prenesená",J339,0)</f>
        <v>0</v>
      </c>
      <c r="BI339" s="226">
        <f>IF(N339="nulová",J339,0)</f>
        <v>0</v>
      </c>
      <c r="BJ339" s="15" t="s">
        <v>137</v>
      </c>
      <c r="BK339" s="227">
        <f>ROUND(I339*H339,3)</f>
        <v>0</v>
      </c>
      <c r="BL339" s="15" t="s">
        <v>219</v>
      </c>
      <c r="BM339" s="225" t="s">
        <v>683</v>
      </c>
    </row>
    <row r="340" s="1" customFormat="1" ht="24" customHeight="1">
      <c r="B340" s="36"/>
      <c r="C340" s="215" t="s">
        <v>684</v>
      </c>
      <c r="D340" s="215" t="s">
        <v>131</v>
      </c>
      <c r="E340" s="216" t="s">
        <v>685</v>
      </c>
      <c r="F340" s="217" t="s">
        <v>686</v>
      </c>
      <c r="G340" s="218" t="s">
        <v>222</v>
      </c>
      <c r="H340" s="219">
        <v>1</v>
      </c>
      <c r="I340" s="220"/>
      <c r="J340" s="219">
        <f>ROUND(I340*H340,3)</f>
        <v>0</v>
      </c>
      <c r="K340" s="217" t="s">
        <v>135</v>
      </c>
      <c r="L340" s="41"/>
      <c r="M340" s="221" t="s">
        <v>1</v>
      </c>
      <c r="N340" s="222" t="s">
        <v>41</v>
      </c>
      <c r="O340" s="84"/>
      <c r="P340" s="223">
        <f>O340*H340</f>
        <v>0</v>
      </c>
      <c r="Q340" s="223">
        <v>0</v>
      </c>
      <c r="R340" s="223">
        <f>Q340*H340</f>
        <v>0</v>
      </c>
      <c r="S340" s="223">
        <v>0</v>
      </c>
      <c r="T340" s="224">
        <f>S340*H340</f>
        <v>0</v>
      </c>
      <c r="AR340" s="225" t="s">
        <v>219</v>
      </c>
      <c r="AT340" s="225" t="s">
        <v>131</v>
      </c>
      <c r="AU340" s="225" t="s">
        <v>137</v>
      </c>
      <c r="AY340" s="15" t="s">
        <v>129</v>
      </c>
      <c r="BE340" s="226">
        <f>IF(N340="základná",J340,0)</f>
        <v>0</v>
      </c>
      <c r="BF340" s="226">
        <f>IF(N340="znížená",J340,0)</f>
        <v>0</v>
      </c>
      <c r="BG340" s="226">
        <f>IF(N340="zákl. prenesená",J340,0)</f>
        <v>0</v>
      </c>
      <c r="BH340" s="226">
        <f>IF(N340="zníž. prenesená",J340,0)</f>
        <v>0</v>
      </c>
      <c r="BI340" s="226">
        <f>IF(N340="nulová",J340,0)</f>
        <v>0</v>
      </c>
      <c r="BJ340" s="15" t="s">
        <v>137</v>
      </c>
      <c r="BK340" s="227">
        <f>ROUND(I340*H340,3)</f>
        <v>0</v>
      </c>
      <c r="BL340" s="15" t="s">
        <v>219</v>
      </c>
      <c r="BM340" s="225" t="s">
        <v>687</v>
      </c>
    </row>
    <row r="341" s="1" customFormat="1" ht="36" customHeight="1">
      <c r="B341" s="36"/>
      <c r="C341" s="251" t="s">
        <v>688</v>
      </c>
      <c r="D341" s="251" t="s">
        <v>175</v>
      </c>
      <c r="E341" s="252" t="s">
        <v>689</v>
      </c>
      <c r="F341" s="253" t="s">
        <v>690</v>
      </c>
      <c r="G341" s="254" t="s">
        <v>222</v>
      </c>
      <c r="H341" s="255">
        <v>1</v>
      </c>
      <c r="I341" s="256"/>
      <c r="J341" s="255">
        <f>ROUND(I341*H341,3)</f>
        <v>0</v>
      </c>
      <c r="K341" s="253" t="s">
        <v>135</v>
      </c>
      <c r="L341" s="257"/>
      <c r="M341" s="258" t="s">
        <v>1</v>
      </c>
      <c r="N341" s="259" t="s">
        <v>41</v>
      </c>
      <c r="O341" s="84"/>
      <c r="P341" s="223">
        <f>O341*H341</f>
        <v>0</v>
      </c>
      <c r="Q341" s="223">
        <v>0.0014</v>
      </c>
      <c r="R341" s="223">
        <f>Q341*H341</f>
        <v>0.0014</v>
      </c>
      <c r="S341" s="223">
        <v>0</v>
      </c>
      <c r="T341" s="224">
        <f>S341*H341</f>
        <v>0</v>
      </c>
      <c r="AR341" s="225" t="s">
        <v>302</v>
      </c>
      <c r="AT341" s="225" t="s">
        <v>175</v>
      </c>
      <c r="AU341" s="225" t="s">
        <v>137</v>
      </c>
      <c r="AY341" s="15" t="s">
        <v>129</v>
      </c>
      <c r="BE341" s="226">
        <f>IF(N341="základná",J341,0)</f>
        <v>0</v>
      </c>
      <c r="BF341" s="226">
        <f>IF(N341="znížená",J341,0)</f>
        <v>0</v>
      </c>
      <c r="BG341" s="226">
        <f>IF(N341="zákl. prenesená",J341,0)</f>
        <v>0</v>
      </c>
      <c r="BH341" s="226">
        <f>IF(N341="zníž. prenesená",J341,0)</f>
        <v>0</v>
      </c>
      <c r="BI341" s="226">
        <f>IF(N341="nulová",J341,0)</f>
        <v>0</v>
      </c>
      <c r="BJ341" s="15" t="s">
        <v>137</v>
      </c>
      <c r="BK341" s="227">
        <f>ROUND(I341*H341,3)</f>
        <v>0</v>
      </c>
      <c r="BL341" s="15" t="s">
        <v>219</v>
      </c>
      <c r="BM341" s="225" t="s">
        <v>691</v>
      </c>
    </row>
    <row r="342" s="1" customFormat="1" ht="16.5" customHeight="1">
      <c r="B342" s="36"/>
      <c r="C342" s="215" t="s">
        <v>692</v>
      </c>
      <c r="D342" s="215" t="s">
        <v>131</v>
      </c>
      <c r="E342" s="216" t="s">
        <v>693</v>
      </c>
      <c r="F342" s="217" t="s">
        <v>694</v>
      </c>
      <c r="G342" s="218" t="s">
        <v>252</v>
      </c>
      <c r="H342" s="219">
        <v>12</v>
      </c>
      <c r="I342" s="220"/>
      <c r="J342" s="219">
        <f>ROUND(I342*H342,3)</f>
        <v>0</v>
      </c>
      <c r="K342" s="217" t="s">
        <v>666</v>
      </c>
      <c r="L342" s="41"/>
      <c r="M342" s="221" t="s">
        <v>1</v>
      </c>
      <c r="N342" s="222" t="s">
        <v>41</v>
      </c>
      <c r="O342" s="84"/>
      <c r="P342" s="223">
        <f>O342*H342</f>
        <v>0</v>
      </c>
      <c r="Q342" s="223">
        <v>0.00018000000000000001</v>
      </c>
      <c r="R342" s="223">
        <f>Q342*H342</f>
        <v>0.00216</v>
      </c>
      <c r="S342" s="223">
        <v>0</v>
      </c>
      <c r="T342" s="224">
        <f>S342*H342</f>
        <v>0</v>
      </c>
      <c r="AR342" s="225" t="s">
        <v>219</v>
      </c>
      <c r="AT342" s="225" t="s">
        <v>131</v>
      </c>
      <c r="AU342" s="225" t="s">
        <v>137</v>
      </c>
      <c r="AY342" s="15" t="s">
        <v>129</v>
      </c>
      <c r="BE342" s="226">
        <f>IF(N342="základná",J342,0)</f>
        <v>0</v>
      </c>
      <c r="BF342" s="226">
        <f>IF(N342="znížená",J342,0)</f>
        <v>0</v>
      </c>
      <c r="BG342" s="226">
        <f>IF(N342="zákl. prenesená",J342,0)</f>
        <v>0</v>
      </c>
      <c r="BH342" s="226">
        <f>IF(N342="zníž. prenesená",J342,0)</f>
        <v>0</v>
      </c>
      <c r="BI342" s="226">
        <f>IF(N342="nulová",J342,0)</f>
        <v>0</v>
      </c>
      <c r="BJ342" s="15" t="s">
        <v>137</v>
      </c>
      <c r="BK342" s="227">
        <f>ROUND(I342*H342,3)</f>
        <v>0</v>
      </c>
      <c r="BL342" s="15" t="s">
        <v>219</v>
      </c>
      <c r="BM342" s="225" t="s">
        <v>695</v>
      </c>
    </row>
    <row r="343" s="1" customFormat="1" ht="24" customHeight="1">
      <c r="B343" s="36"/>
      <c r="C343" s="215" t="s">
        <v>696</v>
      </c>
      <c r="D343" s="215" t="s">
        <v>131</v>
      </c>
      <c r="E343" s="216" t="s">
        <v>697</v>
      </c>
      <c r="F343" s="217" t="s">
        <v>698</v>
      </c>
      <c r="G343" s="218" t="s">
        <v>252</v>
      </c>
      <c r="H343" s="219">
        <v>12</v>
      </c>
      <c r="I343" s="220"/>
      <c r="J343" s="219">
        <f>ROUND(I343*H343,3)</f>
        <v>0</v>
      </c>
      <c r="K343" s="217" t="s">
        <v>666</v>
      </c>
      <c r="L343" s="41"/>
      <c r="M343" s="221" t="s">
        <v>1</v>
      </c>
      <c r="N343" s="222" t="s">
        <v>41</v>
      </c>
      <c r="O343" s="84"/>
      <c r="P343" s="223">
        <f>O343*H343</f>
        <v>0</v>
      </c>
      <c r="Q343" s="223">
        <v>1.0000000000000001E-05</v>
      </c>
      <c r="R343" s="223">
        <f>Q343*H343</f>
        <v>0.00012000000000000002</v>
      </c>
      <c r="S343" s="223">
        <v>0</v>
      </c>
      <c r="T343" s="224">
        <f>S343*H343</f>
        <v>0</v>
      </c>
      <c r="AR343" s="225" t="s">
        <v>219</v>
      </c>
      <c r="AT343" s="225" t="s">
        <v>131</v>
      </c>
      <c r="AU343" s="225" t="s">
        <v>137</v>
      </c>
      <c r="AY343" s="15" t="s">
        <v>129</v>
      </c>
      <c r="BE343" s="226">
        <f>IF(N343="základná",J343,0)</f>
        <v>0</v>
      </c>
      <c r="BF343" s="226">
        <f>IF(N343="znížená",J343,0)</f>
        <v>0</v>
      </c>
      <c r="BG343" s="226">
        <f>IF(N343="zákl. prenesená",J343,0)</f>
        <v>0</v>
      </c>
      <c r="BH343" s="226">
        <f>IF(N343="zníž. prenesená",J343,0)</f>
        <v>0</v>
      </c>
      <c r="BI343" s="226">
        <f>IF(N343="nulová",J343,0)</f>
        <v>0</v>
      </c>
      <c r="BJ343" s="15" t="s">
        <v>137</v>
      </c>
      <c r="BK343" s="227">
        <f>ROUND(I343*H343,3)</f>
        <v>0</v>
      </c>
      <c r="BL343" s="15" t="s">
        <v>219</v>
      </c>
      <c r="BM343" s="225" t="s">
        <v>699</v>
      </c>
    </row>
    <row r="344" s="1" customFormat="1" ht="24" customHeight="1">
      <c r="B344" s="36"/>
      <c r="C344" s="215" t="s">
        <v>700</v>
      </c>
      <c r="D344" s="215" t="s">
        <v>131</v>
      </c>
      <c r="E344" s="216" t="s">
        <v>701</v>
      </c>
      <c r="F344" s="217" t="s">
        <v>702</v>
      </c>
      <c r="G344" s="218" t="s">
        <v>703</v>
      </c>
      <c r="H344" s="220"/>
      <c r="I344" s="220"/>
      <c r="J344" s="219">
        <f>ROUND(I344*H344,3)</f>
        <v>0</v>
      </c>
      <c r="K344" s="217" t="s">
        <v>666</v>
      </c>
      <c r="L344" s="41"/>
      <c r="M344" s="221" t="s">
        <v>1</v>
      </c>
      <c r="N344" s="222" t="s">
        <v>41</v>
      </c>
      <c r="O344" s="84"/>
      <c r="P344" s="223">
        <f>O344*H344</f>
        <v>0</v>
      </c>
      <c r="Q344" s="223">
        <v>0</v>
      </c>
      <c r="R344" s="223">
        <f>Q344*H344</f>
        <v>0</v>
      </c>
      <c r="S344" s="223">
        <v>0</v>
      </c>
      <c r="T344" s="224">
        <f>S344*H344</f>
        <v>0</v>
      </c>
      <c r="AR344" s="225" t="s">
        <v>219</v>
      </c>
      <c r="AT344" s="225" t="s">
        <v>131</v>
      </c>
      <c r="AU344" s="225" t="s">
        <v>137</v>
      </c>
      <c r="AY344" s="15" t="s">
        <v>129</v>
      </c>
      <c r="BE344" s="226">
        <f>IF(N344="základná",J344,0)</f>
        <v>0</v>
      </c>
      <c r="BF344" s="226">
        <f>IF(N344="znížená",J344,0)</f>
        <v>0</v>
      </c>
      <c r="BG344" s="226">
        <f>IF(N344="zákl. prenesená",J344,0)</f>
        <v>0</v>
      </c>
      <c r="BH344" s="226">
        <f>IF(N344="zníž. prenesená",J344,0)</f>
        <v>0</v>
      </c>
      <c r="BI344" s="226">
        <f>IF(N344="nulová",J344,0)</f>
        <v>0</v>
      </c>
      <c r="BJ344" s="15" t="s">
        <v>137</v>
      </c>
      <c r="BK344" s="227">
        <f>ROUND(I344*H344,3)</f>
        <v>0</v>
      </c>
      <c r="BL344" s="15" t="s">
        <v>219</v>
      </c>
      <c r="BM344" s="225" t="s">
        <v>704</v>
      </c>
    </row>
    <row r="345" s="11" customFormat="1" ht="22.8" customHeight="1">
      <c r="B345" s="199"/>
      <c r="C345" s="200"/>
      <c r="D345" s="201" t="s">
        <v>74</v>
      </c>
      <c r="E345" s="213" t="s">
        <v>705</v>
      </c>
      <c r="F345" s="213" t="s">
        <v>706</v>
      </c>
      <c r="G345" s="200"/>
      <c r="H345" s="200"/>
      <c r="I345" s="203"/>
      <c r="J345" s="214">
        <f>BK345</f>
        <v>0</v>
      </c>
      <c r="K345" s="200"/>
      <c r="L345" s="205"/>
      <c r="M345" s="206"/>
      <c r="N345" s="207"/>
      <c r="O345" s="207"/>
      <c r="P345" s="208">
        <f>SUM(P346:P366)</f>
        <v>0</v>
      </c>
      <c r="Q345" s="207"/>
      <c r="R345" s="208">
        <f>SUM(R346:R366)</f>
        <v>0.044702000000000006</v>
      </c>
      <c r="S345" s="207"/>
      <c r="T345" s="209">
        <f>SUM(T346:T366)</f>
        <v>0</v>
      </c>
      <c r="AR345" s="210" t="s">
        <v>137</v>
      </c>
      <c r="AT345" s="211" t="s">
        <v>74</v>
      </c>
      <c r="AU345" s="211" t="s">
        <v>80</v>
      </c>
      <c r="AY345" s="210" t="s">
        <v>129</v>
      </c>
      <c r="BK345" s="212">
        <f>SUM(BK346:BK366)</f>
        <v>0</v>
      </c>
    </row>
    <row r="346" s="1" customFormat="1" ht="24" customHeight="1">
      <c r="B346" s="36"/>
      <c r="C346" s="215" t="s">
        <v>707</v>
      </c>
      <c r="D346" s="215" t="s">
        <v>131</v>
      </c>
      <c r="E346" s="216" t="s">
        <v>708</v>
      </c>
      <c r="F346" s="217" t="s">
        <v>709</v>
      </c>
      <c r="G346" s="218" t="s">
        <v>252</v>
      </c>
      <c r="H346" s="219">
        <v>1.5</v>
      </c>
      <c r="I346" s="220"/>
      <c r="J346" s="219">
        <f>ROUND(I346*H346,3)</f>
        <v>0</v>
      </c>
      <c r="K346" s="217" t="s">
        <v>1</v>
      </c>
      <c r="L346" s="41"/>
      <c r="M346" s="221" t="s">
        <v>1</v>
      </c>
      <c r="N346" s="222" t="s">
        <v>41</v>
      </c>
      <c r="O346" s="84"/>
      <c r="P346" s="223">
        <f>O346*H346</f>
        <v>0</v>
      </c>
      <c r="Q346" s="223">
        <v>0</v>
      </c>
      <c r="R346" s="223">
        <f>Q346*H346</f>
        <v>0</v>
      </c>
      <c r="S346" s="223">
        <v>0</v>
      </c>
      <c r="T346" s="224">
        <f>S346*H346</f>
        <v>0</v>
      </c>
      <c r="AR346" s="225" t="s">
        <v>440</v>
      </c>
      <c r="AT346" s="225" t="s">
        <v>131</v>
      </c>
      <c r="AU346" s="225" t="s">
        <v>137</v>
      </c>
      <c r="AY346" s="15" t="s">
        <v>129</v>
      </c>
      <c r="BE346" s="226">
        <f>IF(N346="základná",J346,0)</f>
        <v>0</v>
      </c>
      <c r="BF346" s="226">
        <f>IF(N346="znížená",J346,0)</f>
        <v>0</v>
      </c>
      <c r="BG346" s="226">
        <f>IF(N346="zákl. prenesená",J346,0)</f>
        <v>0</v>
      </c>
      <c r="BH346" s="226">
        <f>IF(N346="zníž. prenesená",J346,0)</f>
        <v>0</v>
      </c>
      <c r="BI346" s="226">
        <f>IF(N346="nulová",J346,0)</f>
        <v>0</v>
      </c>
      <c r="BJ346" s="15" t="s">
        <v>137</v>
      </c>
      <c r="BK346" s="227">
        <f>ROUND(I346*H346,3)</f>
        <v>0</v>
      </c>
      <c r="BL346" s="15" t="s">
        <v>440</v>
      </c>
      <c r="BM346" s="225" t="s">
        <v>710</v>
      </c>
    </row>
    <row r="347" s="12" customFormat="1">
      <c r="B347" s="228"/>
      <c r="C347" s="229"/>
      <c r="D347" s="230" t="s">
        <v>139</v>
      </c>
      <c r="E347" s="231" t="s">
        <v>1</v>
      </c>
      <c r="F347" s="232" t="s">
        <v>711</v>
      </c>
      <c r="G347" s="229"/>
      <c r="H347" s="233">
        <v>1.5</v>
      </c>
      <c r="I347" s="234"/>
      <c r="J347" s="229"/>
      <c r="K347" s="229"/>
      <c r="L347" s="235"/>
      <c r="M347" s="236"/>
      <c r="N347" s="237"/>
      <c r="O347" s="237"/>
      <c r="P347" s="237"/>
      <c r="Q347" s="237"/>
      <c r="R347" s="237"/>
      <c r="S347" s="237"/>
      <c r="T347" s="238"/>
      <c r="AT347" s="239" t="s">
        <v>139</v>
      </c>
      <c r="AU347" s="239" t="s">
        <v>137</v>
      </c>
      <c r="AV347" s="12" t="s">
        <v>137</v>
      </c>
      <c r="AW347" s="12" t="s">
        <v>30</v>
      </c>
      <c r="AX347" s="12" t="s">
        <v>80</v>
      </c>
      <c r="AY347" s="239" t="s">
        <v>129</v>
      </c>
    </row>
    <row r="348" s="1" customFormat="1" ht="24" customHeight="1">
      <c r="B348" s="36"/>
      <c r="C348" s="251" t="s">
        <v>712</v>
      </c>
      <c r="D348" s="251" t="s">
        <v>175</v>
      </c>
      <c r="E348" s="252" t="s">
        <v>713</v>
      </c>
      <c r="F348" s="253" t="s">
        <v>714</v>
      </c>
      <c r="G348" s="254" t="s">
        <v>252</v>
      </c>
      <c r="H348" s="255">
        <v>1.5</v>
      </c>
      <c r="I348" s="256"/>
      <c r="J348" s="255">
        <f>ROUND(I348*H348,3)</f>
        <v>0</v>
      </c>
      <c r="K348" s="253" t="s">
        <v>135</v>
      </c>
      <c r="L348" s="257"/>
      <c r="M348" s="258" t="s">
        <v>1</v>
      </c>
      <c r="N348" s="259" t="s">
        <v>41</v>
      </c>
      <c r="O348" s="84"/>
      <c r="P348" s="223">
        <f>O348*H348</f>
        <v>0</v>
      </c>
      <c r="Q348" s="223">
        <v>0.0022699999999999999</v>
      </c>
      <c r="R348" s="223">
        <f>Q348*H348</f>
        <v>0.003405</v>
      </c>
      <c r="S348" s="223">
        <v>0</v>
      </c>
      <c r="T348" s="224">
        <f>S348*H348</f>
        <v>0</v>
      </c>
      <c r="AR348" s="225" t="s">
        <v>715</v>
      </c>
      <c r="AT348" s="225" t="s">
        <v>175</v>
      </c>
      <c r="AU348" s="225" t="s">
        <v>137</v>
      </c>
      <c r="AY348" s="15" t="s">
        <v>129</v>
      </c>
      <c r="BE348" s="226">
        <f>IF(N348="základná",J348,0)</f>
        <v>0</v>
      </c>
      <c r="BF348" s="226">
        <f>IF(N348="znížená",J348,0)</f>
        <v>0</v>
      </c>
      <c r="BG348" s="226">
        <f>IF(N348="zákl. prenesená",J348,0)</f>
        <v>0</v>
      </c>
      <c r="BH348" s="226">
        <f>IF(N348="zníž. prenesená",J348,0)</f>
        <v>0</v>
      </c>
      <c r="BI348" s="226">
        <f>IF(N348="nulová",J348,0)</f>
        <v>0</v>
      </c>
      <c r="BJ348" s="15" t="s">
        <v>137</v>
      </c>
      <c r="BK348" s="227">
        <f>ROUND(I348*H348,3)</f>
        <v>0</v>
      </c>
      <c r="BL348" s="15" t="s">
        <v>715</v>
      </c>
      <c r="BM348" s="225" t="s">
        <v>716</v>
      </c>
    </row>
    <row r="349" s="1" customFormat="1" ht="24" customHeight="1">
      <c r="B349" s="36"/>
      <c r="C349" s="215" t="s">
        <v>717</v>
      </c>
      <c r="D349" s="215" t="s">
        <v>131</v>
      </c>
      <c r="E349" s="216" t="s">
        <v>718</v>
      </c>
      <c r="F349" s="217" t="s">
        <v>719</v>
      </c>
      <c r="G349" s="218" t="s">
        <v>703</v>
      </c>
      <c r="H349" s="220"/>
      <c r="I349" s="220"/>
      <c r="J349" s="219">
        <f>ROUND(I349*H349,3)</f>
        <v>0</v>
      </c>
      <c r="K349" s="217" t="s">
        <v>1</v>
      </c>
      <c r="L349" s="41"/>
      <c r="M349" s="221" t="s">
        <v>1</v>
      </c>
      <c r="N349" s="222" t="s">
        <v>41</v>
      </c>
      <c r="O349" s="84"/>
      <c r="P349" s="223">
        <f>O349*H349</f>
        <v>0</v>
      </c>
      <c r="Q349" s="223">
        <v>0</v>
      </c>
      <c r="R349" s="223">
        <f>Q349*H349</f>
        <v>0</v>
      </c>
      <c r="S349" s="223">
        <v>0</v>
      </c>
      <c r="T349" s="224">
        <f>S349*H349</f>
        <v>0</v>
      </c>
      <c r="AR349" s="225" t="s">
        <v>219</v>
      </c>
      <c r="AT349" s="225" t="s">
        <v>131</v>
      </c>
      <c r="AU349" s="225" t="s">
        <v>137</v>
      </c>
      <c r="AY349" s="15" t="s">
        <v>129</v>
      </c>
      <c r="BE349" s="226">
        <f>IF(N349="základná",J349,0)</f>
        <v>0</v>
      </c>
      <c r="BF349" s="226">
        <f>IF(N349="znížená",J349,0)</f>
        <v>0</v>
      </c>
      <c r="BG349" s="226">
        <f>IF(N349="zákl. prenesená",J349,0)</f>
        <v>0</v>
      </c>
      <c r="BH349" s="226">
        <f>IF(N349="zníž. prenesená",J349,0)</f>
        <v>0</v>
      </c>
      <c r="BI349" s="226">
        <f>IF(N349="nulová",J349,0)</f>
        <v>0</v>
      </c>
      <c r="BJ349" s="15" t="s">
        <v>137</v>
      </c>
      <c r="BK349" s="227">
        <f>ROUND(I349*H349,3)</f>
        <v>0</v>
      </c>
      <c r="BL349" s="15" t="s">
        <v>219</v>
      </c>
      <c r="BM349" s="225" t="s">
        <v>720</v>
      </c>
    </row>
    <row r="350" s="1" customFormat="1" ht="24" customHeight="1">
      <c r="B350" s="36"/>
      <c r="C350" s="215" t="s">
        <v>721</v>
      </c>
      <c r="D350" s="215" t="s">
        <v>131</v>
      </c>
      <c r="E350" s="216" t="s">
        <v>722</v>
      </c>
      <c r="F350" s="217" t="s">
        <v>723</v>
      </c>
      <c r="G350" s="218" t="s">
        <v>703</v>
      </c>
      <c r="H350" s="220"/>
      <c r="I350" s="220"/>
      <c r="J350" s="219">
        <f>ROUND(I350*H350,3)</f>
        <v>0</v>
      </c>
      <c r="K350" s="217" t="s">
        <v>1</v>
      </c>
      <c r="L350" s="41"/>
      <c r="M350" s="221" t="s">
        <v>1</v>
      </c>
      <c r="N350" s="222" t="s">
        <v>41</v>
      </c>
      <c r="O350" s="84"/>
      <c r="P350" s="223">
        <f>O350*H350</f>
        <v>0</v>
      </c>
      <c r="Q350" s="223">
        <v>0</v>
      </c>
      <c r="R350" s="223">
        <f>Q350*H350</f>
        <v>0</v>
      </c>
      <c r="S350" s="223">
        <v>0</v>
      </c>
      <c r="T350" s="224">
        <f>S350*H350</f>
        <v>0</v>
      </c>
      <c r="AR350" s="225" t="s">
        <v>219</v>
      </c>
      <c r="AT350" s="225" t="s">
        <v>131</v>
      </c>
      <c r="AU350" s="225" t="s">
        <v>137</v>
      </c>
      <c r="AY350" s="15" t="s">
        <v>129</v>
      </c>
      <c r="BE350" s="226">
        <f>IF(N350="základná",J350,0)</f>
        <v>0</v>
      </c>
      <c r="BF350" s="226">
        <f>IF(N350="znížená",J350,0)</f>
        <v>0</v>
      </c>
      <c r="BG350" s="226">
        <f>IF(N350="zákl. prenesená",J350,0)</f>
        <v>0</v>
      </c>
      <c r="BH350" s="226">
        <f>IF(N350="zníž. prenesená",J350,0)</f>
        <v>0</v>
      </c>
      <c r="BI350" s="226">
        <f>IF(N350="nulová",J350,0)</f>
        <v>0</v>
      </c>
      <c r="BJ350" s="15" t="s">
        <v>137</v>
      </c>
      <c r="BK350" s="227">
        <f>ROUND(I350*H350,3)</f>
        <v>0</v>
      </c>
      <c r="BL350" s="15" t="s">
        <v>219</v>
      </c>
      <c r="BM350" s="225" t="s">
        <v>724</v>
      </c>
    </row>
    <row r="351" s="1" customFormat="1" ht="16.5" customHeight="1">
      <c r="B351" s="36"/>
      <c r="C351" s="215" t="s">
        <v>715</v>
      </c>
      <c r="D351" s="215" t="s">
        <v>131</v>
      </c>
      <c r="E351" s="216" t="s">
        <v>725</v>
      </c>
      <c r="F351" s="217" t="s">
        <v>726</v>
      </c>
      <c r="G351" s="218" t="s">
        <v>252</v>
      </c>
      <c r="H351" s="219">
        <v>21.5</v>
      </c>
      <c r="I351" s="220"/>
      <c r="J351" s="219">
        <f>ROUND(I351*H351,3)</f>
        <v>0</v>
      </c>
      <c r="K351" s="217" t="s">
        <v>1</v>
      </c>
      <c r="L351" s="41"/>
      <c r="M351" s="221" t="s">
        <v>1</v>
      </c>
      <c r="N351" s="222" t="s">
        <v>41</v>
      </c>
      <c r="O351" s="84"/>
      <c r="P351" s="223">
        <f>O351*H351</f>
        <v>0</v>
      </c>
      <c r="Q351" s="223">
        <v>0</v>
      </c>
      <c r="R351" s="223">
        <f>Q351*H351</f>
        <v>0</v>
      </c>
      <c r="S351" s="223">
        <v>0</v>
      </c>
      <c r="T351" s="224">
        <f>S351*H351</f>
        <v>0</v>
      </c>
      <c r="AR351" s="225" t="s">
        <v>219</v>
      </c>
      <c r="AT351" s="225" t="s">
        <v>131</v>
      </c>
      <c r="AU351" s="225" t="s">
        <v>137</v>
      </c>
      <c r="AY351" s="15" t="s">
        <v>129</v>
      </c>
      <c r="BE351" s="226">
        <f>IF(N351="základná",J351,0)</f>
        <v>0</v>
      </c>
      <c r="BF351" s="226">
        <f>IF(N351="znížená",J351,0)</f>
        <v>0</v>
      </c>
      <c r="BG351" s="226">
        <f>IF(N351="zákl. prenesená",J351,0)</f>
        <v>0</v>
      </c>
      <c r="BH351" s="226">
        <f>IF(N351="zníž. prenesená",J351,0)</f>
        <v>0</v>
      </c>
      <c r="BI351" s="226">
        <f>IF(N351="nulová",J351,0)</f>
        <v>0</v>
      </c>
      <c r="BJ351" s="15" t="s">
        <v>137</v>
      </c>
      <c r="BK351" s="227">
        <f>ROUND(I351*H351,3)</f>
        <v>0</v>
      </c>
      <c r="BL351" s="15" t="s">
        <v>219</v>
      </c>
      <c r="BM351" s="225" t="s">
        <v>727</v>
      </c>
    </row>
    <row r="352" s="12" customFormat="1">
      <c r="B352" s="228"/>
      <c r="C352" s="229"/>
      <c r="D352" s="230" t="s">
        <v>139</v>
      </c>
      <c r="E352" s="231" t="s">
        <v>1</v>
      </c>
      <c r="F352" s="232" t="s">
        <v>728</v>
      </c>
      <c r="G352" s="229"/>
      <c r="H352" s="233">
        <v>21.5</v>
      </c>
      <c r="I352" s="234"/>
      <c r="J352" s="229"/>
      <c r="K352" s="229"/>
      <c r="L352" s="235"/>
      <c r="M352" s="236"/>
      <c r="N352" s="237"/>
      <c r="O352" s="237"/>
      <c r="P352" s="237"/>
      <c r="Q352" s="237"/>
      <c r="R352" s="237"/>
      <c r="S352" s="237"/>
      <c r="T352" s="238"/>
      <c r="AT352" s="239" t="s">
        <v>139</v>
      </c>
      <c r="AU352" s="239" t="s">
        <v>137</v>
      </c>
      <c r="AV352" s="12" t="s">
        <v>137</v>
      </c>
      <c r="AW352" s="12" t="s">
        <v>30</v>
      </c>
      <c r="AX352" s="12" t="s">
        <v>80</v>
      </c>
      <c r="AY352" s="239" t="s">
        <v>129</v>
      </c>
    </row>
    <row r="353" s="1" customFormat="1" ht="24" customHeight="1">
      <c r="B353" s="36"/>
      <c r="C353" s="215" t="s">
        <v>729</v>
      </c>
      <c r="D353" s="215" t="s">
        <v>131</v>
      </c>
      <c r="E353" s="216" t="s">
        <v>730</v>
      </c>
      <c r="F353" s="217" t="s">
        <v>731</v>
      </c>
      <c r="G353" s="218" t="s">
        <v>252</v>
      </c>
      <c r="H353" s="219">
        <v>2.3999999999999999</v>
      </c>
      <c r="I353" s="220"/>
      <c r="J353" s="219">
        <f>ROUND(I353*H353,3)</f>
        <v>0</v>
      </c>
      <c r="K353" s="217" t="s">
        <v>135</v>
      </c>
      <c r="L353" s="41"/>
      <c r="M353" s="221" t="s">
        <v>1</v>
      </c>
      <c r="N353" s="222" t="s">
        <v>41</v>
      </c>
      <c r="O353" s="84"/>
      <c r="P353" s="223">
        <f>O353*H353</f>
        <v>0</v>
      </c>
      <c r="Q353" s="223">
        <v>0.00148</v>
      </c>
      <c r="R353" s="223">
        <f>Q353*H353</f>
        <v>0.0035519999999999996</v>
      </c>
      <c r="S353" s="223">
        <v>0</v>
      </c>
      <c r="T353" s="224">
        <f>S353*H353</f>
        <v>0</v>
      </c>
      <c r="AR353" s="225" t="s">
        <v>219</v>
      </c>
      <c r="AT353" s="225" t="s">
        <v>131</v>
      </c>
      <c r="AU353" s="225" t="s">
        <v>137</v>
      </c>
      <c r="AY353" s="15" t="s">
        <v>129</v>
      </c>
      <c r="BE353" s="226">
        <f>IF(N353="základná",J353,0)</f>
        <v>0</v>
      </c>
      <c r="BF353" s="226">
        <f>IF(N353="znížená",J353,0)</f>
        <v>0</v>
      </c>
      <c r="BG353" s="226">
        <f>IF(N353="zákl. prenesená",J353,0)</f>
        <v>0</v>
      </c>
      <c r="BH353" s="226">
        <f>IF(N353="zníž. prenesená",J353,0)</f>
        <v>0</v>
      </c>
      <c r="BI353" s="226">
        <f>IF(N353="nulová",J353,0)</f>
        <v>0</v>
      </c>
      <c r="BJ353" s="15" t="s">
        <v>137</v>
      </c>
      <c r="BK353" s="227">
        <f>ROUND(I353*H353,3)</f>
        <v>0</v>
      </c>
      <c r="BL353" s="15" t="s">
        <v>219</v>
      </c>
      <c r="BM353" s="225" t="s">
        <v>732</v>
      </c>
    </row>
    <row r="354" s="1" customFormat="1" ht="24" customHeight="1">
      <c r="B354" s="36"/>
      <c r="C354" s="215" t="s">
        <v>733</v>
      </c>
      <c r="D354" s="215" t="s">
        <v>131</v>
      </c>
      <c r="E354" s="216" t="s">
        <v>734</v>
      </c>
      <c r="F354" s="217" t="s">
        <v>735</v>
      </c>
      <c r="G354" s="218" t="s">
        <v>252</v>
      </c>
      <c r="H354" s="219">
        <v>19.100000000000001</v>
      </c>
      <c r="I354" s="220"/>
      <c r="J354" s="219">
        <f>ROUND(I354*H354,3)</f>
        <v>0</v>
      </c>
      <c r="K354" s="217" t="s">
        <v>135</v>
      </c>
      <c r="L354" s="41"/>
      <c r="M354" s="221" t="s">
        <v>1</v>
      </c>
      <c r="N354" s="222" t="s">
        <v>41</v>
      </c>
      <c r="O354" s="84"/>
      <c r="P354" s="223">
        <f>O354*H354</f>
        <v>0</v>
      </c>
      <c r="Q354" s="223">
        <v>0.0018500000000000001</v>
      </c>
      <c r="R354" s="223">
        <f>Q354*H354</f>
        <v>0.035335000000000005</v>
      </c>
      <c r="S354" s="223">
        <v>0</v>
      </c>
      <c r="T354" s="224">
        <f>S354*H354</f>
        <v>0</v>
      </c>
      <c r="AR354" s="225" t="s">
        <v>219</v>
      </c>
      <c r="AT354" s="225" t="s">
        <v>131</v>
      </c>
      <c r="AU354" s="225" t="s">
        <v>137</v>
      </c>
      <c r="AY354" s="15" t="s">
        <v>129</v>
      </c>
      <c r="BE354" s="226">
        <f>IF(N354="základná",J354,0)</f>
        <v>0</v>
      </c>
      <c r="BF354" s="226">
        <f>IF(N354="znížená",J354,0)</f>
        <v>0</v>
      </c>
      <c r="BG354" s="226">
        <f>IF(N354="zákl. prenesená",J354,0)</f>
        <v>0</v>
      </c>
      <c r="BH354" s="226">
        <f>IF(N354="zníž. prenesená",J354,0)</f>
        <v>0</v>
      </c>
      <c r="BI354" s="226">
        <f>IF(N354="nulová",J354,0)</f>
        <v>0</v>
      </c>
      <c r="BJ354" s="15" t="s">
        <v>137</v>
      </c>
      <c r="BK354" s="227">
        <f>ROUND(I354*H354,3)</f>
        <v>0</v>
      </c>
      <c r="BL354" s="15" t="s">
        <v>219</v>
      </c>
      <c r="BM354" s="225" t="s">
        <v>736</v>
      </c>
    </row>
    <row r="355" s="1" customFormat="1" ht="24" customHeight="1">
      <c r="B355" s="36"/>
      <c r="C355" s="215" t="s">
        <v>737</v>
      </c>
      <c r="D355" s="215" t="s">
        <v>131</v>
      </c>
      <c r="E355" s="216" t="s">
        <v>738</v>
      </c>
      <c r="F355" s="217" t="s">
        <v>739</v>
      </c>
      <c r="G355" s="218" t="s">
        <v>222</v>
      </c>
      <c r="H355" s="219">
        <v>1</v>
      </c>
      <c r="I355" s="220"/>
      <c r="J355" s="219">
        <f>ROUND(I355*H355,3)</f>
        <v>0</v>
      </c>
      <c r="K355" s="217" t="s">
        <v>1</v>
      </c>
      <c r="L355" s="41"/>
      <c r="M355" s="221" t="s">
        <v>1</v>
      </c>
      <c r="N355" s="222" t="s">
        <v>41</v>
      </c>
      <c r="O355" s="84"/>
      <c r="P355" s="223">
        <f>O355*H355</f>
        <v>0</v>
      </c>
      <c r="Q355" s="223">
        <v>0.0010300000000000001</v>
      </c>
      <c r="R355" s="223">
        <f>Q355*H355</f>
        <v>0.0010300000000000001</v>
      </c>
      <c r="S355" s="223">
        <v>0</v>
      </c>
      <c r="T355" s="224">
        <f>S355*H355</f>
        <v>0</v>
      </c>
      <c r="AR355" s="225" t="s">
        <v>219</v>
      </c>
      <c r="AT355" s="225" t="s">
        <v>131</v>
      </c>
      <c r="AU355" s="225" t="s">
        <v>137</v>
      </c>
      <c r="AY355" s="15" t="s">
        <v>129</v>
      </c>
      <c r="BE355" s="226">
        <f>IF(N355="základná",J355,0)</f>
        <v>0</v>
      </c>
      <c r="BF355" s="226">
        <f>IF(N355="znížená",J355,0)</f>
        <v>0</v>
      </c>
      <c r="BG355" s="226">
        <f>IF(N355="zákl. prenesená",J355,0)</f>
        <v>0</v>
      </c>
      <c r="BH355" s="226">
        <f>IF(N355="zníž. prenesená",J355,0)</f>
        <v>0</v>
      </c>
      <c r="BI355" s="226">
        <f>IF(N355="nulová",J355,0)</f>
        <v>0</v>
      </c>
      <c r="BJ355" s="15" t="s">
        <v>137</v>
      </c>
      <c r="BK355" s="227">
        <f>ROUND(I355*H355,3)</f>
        <v>0</v>
      </c>
      <c r="BL355" s="15" t="s">
        <v>219</v>
      </c>
      <c r="BM355" s="225" t="s">
        <v>740</v>
      </c>
    </row>
    <row r="356" s="1" customFormat="1" ht="24" customHeight="1">
      <c r="B356" s="36"/>
      <c r="C356" s="215" t="s">
        <v>741</v>
      </c>
      <c r="D356" s="215" t="s">
        <v>131</v>
      </c>
      <c r="E356" s="216" t="s">
        <v>742</v>
      </c>
      <c r="F356" s="217" t="s">
        <v>743</v>
      </c>
      <c r="G356" s="218" t="s">
        <v>222</v>
      </c>
      <c r="H356" s="219">
        <v>1</v>
      </c>
      <c r="I356" s="220"/>
      <c r="J356" s="219">
        <f>ROUND(I356*H356,3)</f>
        <v>0</v>
      </c>
      <c r="K356" s="217" t="s">
        <v>135</v>
      </c>
      <c r="L356" s="41"/>
      <c r="M356" s="221" t="s">
        <v>1</v>
      </c>
      <c r="N356" s="222" t="s">
        <v>41</v>
      </c>
      <c r="O356" s="84"/>
      <c r="P356" s="223">
        <f>O356*H356</f>
        <v>0</v>
      </c>
      <c r="Q356" s="223">
        <v>0.00012999999999999999</v>
      </c>
      <c r="R356" s="223">
        <f>Q356*H356</f>
        <v>0.00012999999999999999</v>
      </c>
      <c r="S356" s="223">
        <v>0</v>
      </c>
      <c r="T356" s="224">
        <f>S356*H356</f>
        <v>0</v>
      </c>
      <c r="AR356" s="225" t="s">
        <v>219</v>
      </c>
      <c r="AT356" s="225" t="s">
        <v>131</v>
      </c>
      <c r="AU356" s="225" t="s">
        <v>137</v>
      </c>
      <c r="AY356" s="15" t="s">
        <v>129</v>
      </c>
      <c r="BE356" s="226">
        <f>IF(N356="základná",J356,0)</f>
        <v>0</v>
      </c>
      <c r="BF356" s="226">
        <f>IF(N356="znížená",J356,0)</f>
        <v>0</v>
      </c>
      <c r="BG356" s="226">
        <f>IF(N356="zákl. prenesená",J356,0)</f>
        <v>0</v>
      </c>
      <c r="BH356" s="226">
        <f>IF(N356="zníž. prenesená",J356,0)</f>
        <v>0</v>
      </c>
      <c r="BI356" s="226">
        <f>IF(N356="nulová",J356,0)</f>
        <v>0</v>
      </c>
      <c r="BJ356" s="15" t="s">
        <v>137</v>
      </c>
      <c r="BK356" s="227">
        <f>ROUND(I356*H356,3)</f>
        <v>0</v>
      </c>
      <c r="BL356" s="15" t="s">
        <v>219</v>
      </c>
      <c r="BM356" s="225" t="s">
        <v>744</v>
      </c>
    </row>
    <row r="357" s="1" customFormat="1" ht="24" customHeight="1">
      <c r="B357" s="36"/>
      <c r="C357" s="215" t="s">
        <v>745</v>
      </c>
      <c r="D357" s="215" t="s">
        <v>131</v>
      </c>
      <c r="E357" s="216" t="s">
        <v>746</v>
      </c>
      <c r="F357" s="217" t="s">
        <v>747</v>
      </c>
      <c r="G357" s="218" t="s">
        <v>222</v>
      </c>
      <c r="H357" s="219">
        <v>2</v>
      </c>
      <c r="I357" s="220"/>
      <c r="J357" s="219">
        <f>ROUND(I357*H357,3)</f>
        <v>0</v>
      </c>
      <c r="K357" s="217" t="s">
        <v>135</v>
      </c>
      <c r="L357" s="41"/>
      <c r="M357" s="221" t="s">
        <v>1</v>
      </c>
      <c r="N357" s="222" t="s">
        <v>41</v>
      </c>
      <c r="O357" s="84"/>
      <c r="P357" s="223">
        <f>O357*H357</f>
        <v>0</v>
      </c>
      <c r="Q357" s="223">
        <v>0</v>
      </c>
      <c r="R357" s="223">
        <f>Q357*H357</f>
        <v>0</v>
      </c>
      <c r="S357" s="223">
        <v>0</v>
      </c>
      <c r="T357" s="224">
        <f>S357*H357</f>
        <v>0</v>
      </c>
      <c r="AR357" s="225" t="s">
        <v>219</v>
      </c>
      <c r="AT357" s="225" t="s">
        <v>131</v>
      </c>
      <c r="AU357" s="225" t="s">
        <v>137</v>
      </c>
      <c r="AY357" s="15" t="s">
        <v>129</v>
      </c>
      <c r="BE357" s="226">
        <f>IF(N357="základná",J357,0)</f>
        <v>0</v>
      </c>
      <c r="BF357" s="226">
        <f>IF(N357="znížená",J357,0)</f>
        <v>0</v>
      </c>
      <c r="BG357" s="226">
        <f>IF(N357="zákl. prenesená",J357,0)</f>
        <v>0</v>
      </c>
      <c r="BH357" s="226">
        <f>IF(N357="zníž. prenesená",J357,0)</f>
        <v>0</v>
      </c>
      <c r="BI357" s="226">
        <f>IF(N357="nulová",J357,0)</f>
        <v>0</v>
      </c>
      <c r="BJ357" s="15" t="s">
        <v>137</v>
      </c>
      <c r="BK357" s="227">
        <f>ROUND(I357*H357,3)</f>
        <v>0</v>
      </c>
      <c r="BL357" s="15" t="s">
        <v>219</v>
      </c>
      <c r="BM357" s="225" t="s">
        <v>748</v>
      </c>
    </row>
    <row r="358" s="1" customFormat="1" ht="24" customHeight="1">
      <c r="B358" s="36"/>
      <c r="C358" s="215" t="s">
        <v>749</v>
      </c>
      <c r="D358" s="215" t="s">
        <v>131</v>
      </c>
      <c r="E358" s="216" t="s">
        <v>750</v>
      </c>
      <c r="F358" s="217" t="s">
        <v>751</v>
      </c>
      <c r="G358" s="218" t="s">
        <v>252</v>
      </c>
      <c r="H358" s="219">
        <v>30</v>
      </c>
      <c r="I358" s="220"/>
      <c r="J358" s="219">
        <f>ROUND(I358*H358,3)</f>
        <v>0</v>
      </c>
      <c r="K358" s="217" t="s">
        <v>135</v>
      </c>
      <c r="L358" s="41"/>
      <c r="M358" s="221" t="s">
        <v>1</v>
      </c>
      <c r="N358" s="222" t="s">
        <v>41</v>
      </c>
      <c r="O358" s="84"/>
      <c r="P358" s="223">
        <f>O358*H358</f>
        <v>0</v>
      </c>
      <c r="Q358" s="223">
        <v>0</v>
      </c>
      <c r="R358" s="223">
        <f>Q358*H358</f>
        <v>0</v>
      </c>
      <c r="S358" s="223">
        <v>0</v>
      </c>
      <c r="T358" s="224">
        <f>S358*H358</f>
        <v>0</v>
      </c>
      <c r="AR358" s="225" t="s">
        <v>219</v>
      </c>
      <c r="AT358" s="225" t="s">
        <v>131</v>
      </c>
      <c r="AU358" s="225" t="s">
        <v>137</v>
      </c>
      <c r="AY358" s="15" t="s">
        <v>129</v>
      </c>
      <c r="BE358" s="226">
        <f>IF(N358="základná",J358,0)</f>
        <v>0</v>
      </c>
      <c r="BF358" s="226">
        <f>IF(N358="znížená",J358,0)</f>
        <v>0</v>
      </c>
      <c r="BG358" s="226">
        <f>IF(N358="zákl. prenesená",J358,0)</f>
        <v>0</v>
      </c>
      <c r="BH358" s="226">
        <f>IF(N358="zníž. prenesená",J358,0)</f>
        <v>0</v>
      </c>
      <c r="BI358" s="226">
        <f>IF(N358="nulová",J358,0)</f>
        <v>0</v>
      </c>
      <c r="BJ358" s="15" t="s">
        <v>137</v>
      </c>
      <c r="BK358" s="227">
        <f>ROUND(I358*H358,3)</f>
        <v>0</v>
      </c>
      <c r="BL358" s="15" t="s">
        <v>219</v>
      </c>
      <c r="BM358" s="225" t="s">
        <v>752</v>
      </c>
    </row>
    <row r="359" s="1" customFormat="1" ht="24" customHeight="1">
      <c r="B359" s="36"/>
      <c r="C359" s="215" t="s">
        <v>753</v>
      </c>
      <c r="D359" s="215" t="s">
        <v>131</v>
      </c>
      <c r="E359" s="216" t="s">
        <v>754</v>
      </c>
      <c r="F359" s="217" t="s">
        <v>755</v>
      </c>
      <c r="G359" s="218" t="s">
        <v>222</v>
      </c>
      <c r="H359" s="219">
        <v>1</v>
      </c>
      <c r="I359" s="220"/>
      <c r="J359" s="219">
        <f>ROUND(I359*H359,3)</f>
        <v>0</v>
      </c>
      <c r="K359" s="217" t="s">
        <v>135</v>
      </c>
      <c r="L359" s="41"/>
      <c r="M359" s="221" t="s">
        <v>1</v>
      </c>
      <c r="N359" s="222" t="s">
        <v>41</v>
      </c>
      <c r="O359" s="84"/>
      <c r="P359" s="223">
        <f>O359*H359</f>
        <v>0</v>
      </c>
      <c r="Q359" s="223">
        <v>0.00025000000000000001</v>
      </c>
      <c r="R359" s="223">
        <f>Q359*H359</f>
        <v>0.00025000000000000001</v>
      </c>
      <c r="S359" s="223">
        <v>0</v>
      </c>
      <c r="T359" s="224">
        <f>S359*H359</f>
        <v>0</v>
      </c>
      <c r="AR359" s="225" t="s">
        <v>219</v>
      </c>
      <c r="AT359" s="225" t="s">
        <v>131</v>
      </c>
      <c r="AU359" s="225" t="s">
        <v>137</v>
      </c>
      <c r="AY359" s="15" t="s">
        <v>129</v>
      </c>
      <c r="BE359" s="226">
        <f>IF(N359="základná",J359,0)</f>
        <v>0</v>
      </c>
      <c r="BF359" s="226">
        <f>IF(N359="znížená",J359,0)</f>
        <v>0</v>
      </c>
      <c r="BG359" s="226">
        <f>IF(N359="zákl. prenesená",J359,0)</f>
        <v>0</v>
      </c>
      <c r="BH359" s="226">
        <f>IF(N359="zníž. prenesená",J359,0)</f>
        <v>0</v>
      </c>
      <c r="BI359" s="226">
        <f>IF(N359="nulová",J359,0)</f>
        <v>0</v>
      </c>
      <c r="BJ359" s="15" t="s">
        <v>137</v>
      </c>
      <c r="BK359" s="227">
        <f>ROUND(I359*H359,3)</f>
        <v>0</v>
      </c>
      <c r="BL359" s="15" t="s">
        <v>219</v>
      </c>
      <c r="BM359" s="225" t="s">
        <v>756</v>
      </c>
    </row>
    <row r="360" s="1" customFormat="1" ht="16.5" customHeight="1">
      <c r="B360" s="36"/>
      <c r="C360" s="251" t="s">
        <v>757</v>
      </c>
      <c r="D360" s="251" t="s">
        <v>175</v>
      </c>
      <c r="E360" s="252" t="s">
        <v>758</v>
      </c>
      <c r="F360" s="253" t="s">
        <v>759</v>
      </c>
      <c r="G360" s="254" t="s">
        <v>222</v>
      </c>
      <c r="H360" s="255">
        <v>1</v>
      </c>
      <c r="I360" s="256"/>
      <c r="J360" s="255">
        <f>ROUND(I360*H360,3)</f>
        <v>0</v>
      </c>
      <c r="K360" s="253" t="s">
        <v>135</v>
      </c>
      <c r="L360" s="257"/>
      <c r="M360" s="258" t="s">
        <v>1</v>
      </c>
      <c r="N360" s="259" t="s">
        <v>41</v>
      </c>
      <c r="O360" s="84"/>
      <c r="P360" s="223">
        <f>O360*H360</f>
        <v>0</v>
      </c>
      <c r="Q360" s="223">
        <v>0.00029</v>
      </c>
      <c r="R360" s="223">
        <f>Q360*H360</f>
        <v>0.00029</v>
      </c>
      <c r="S360" s="223">
        <v>0</v>
      </c>
      <c r="T360" s="224">
        <f>S360*H360</f>
        <v>0</v>
      </c>
      <c r="AR360" s="225" t="s">
        <v>302</v>
      </c>
      <c r="AT360" s="225" t="s">
        <v>175</v>
      </c>
      <c r="AU360" s="225" t="s">
        <v>137</v>
      </c>
      <c r="AY360" s="15" t="s">
        <v>129</v>
      </c>
      <c r="BE360" s="226">
        <f>IF(N360="základná",J360,0)</f>
        <v>0</v>
      </c>
      <c r="BF360" s="226">
        <f>IF(N360="znížená",J360,0)</f>
        <v>0</v>
      </c>
      <c r="BG360" s="226">
        <f>IF(N360="zákl. prenesená",J360,0)</f>
        <v>0</v>
      </c>
      <c r="BH360" s="226">
        <f>IF(N360="zníž. prenesená",J360,0)</f>
        <v>0</v>
      </c>
      <c r="BI360" s="226">
        <f>IF(N360="nulová",J360,0)</f>
        <v>0</v>
      </c>
      <c r="BJ360" s="15" t="s">
        <v>137</v>
      </c>
      <c r="BK360" s="227">
        <f>ROUND(I360*H360,3)</f>
        <v>0</v>
      </c>
      <c r="BL360" s="15" t="s">
        <v>219</v>
      </c>
      <c r="BM360" s="225" t="s">
        <v>760</v>
      </c>
    </row>
    <row r="361" s="1" customFormat="1" ht="24" customHeight="1">
      <c r="B361" s="36"/>
      <c r="C361" s="215" t="s">
        <v>761</v>
      </c>
      <c r="D361" s="215" t="s">
        <v>131</v>
      </c>
      <c r="E361" s="216" t="s">
        <v>762</v>
      </c>
      <c r="F361" s="217" t="s">
        <v>763</v>
      </c>
      <c r="G361" s="218" t="s">
        <v>222</v>
      </c>
      <c r="H361" s="219">
        <v>2</v>
      </c>
      <c r="I361" s="220"/>
      <c r="J361" s="219">
        <f>ROUND(I361*H361,3)</f>
        <v>0</v>
      </c>
      <c r="K361" s="217" t="s">
        <v>1</v>
      </c>
      <c r="L361" s="41"/>
      <c r="M361" s="221" t="s">
        <v>1</v>
      </c>
      <c r="N361" s="222" t="s">
        <v>41</v>
      </c>
      <c r="O361" s="84"/>
      <c r="P361" s="223">
        <f>O361*H361</f>
        <v>0</v>
      </c>
      <c r="Q361" s="223">
        <v>0</v>
      </c>
      <c r="R361" s="223">
        <f>Q361*H361</f>
        <v>0</v>
      </c>
      <c r="S361" s="223">
        <v>0</v>
      </c>
      <c r="T361" s="224">
        <f>S361*H361</f>
        <v>0</v>
      </c>
      <c r="AR361" s="225" t="s">
        <v>219</v>
      </c>
      <c r="AT361" s="225" t="s">
        <v>131</v>
      </c>
      <c r="AU361" s="225" t="s">
        <v>137</v>
      </c>
      <c r="AY361" s="15" t="s">
        <v>129</v>
      </c>
      <c r="BE361" s="226">
        <f>IF(N361="základná",J361,0)</f>
        <v>0</v>
      </c>
      <c r="BF361" s="226">
        <f>IF(N361="znížená",J361,0)</f>
        <v>0</v>
      </c>
      <c r="BG361" s="226">
        <f>IF(N361="zákl. prenesená",J361,0)</f>
        <v>0</v>
      </c>
      <c r="BH361" s="226">
        <f>IF(N361="zníž. prenesená",J361,0)</f>
        <v>0</v>
      </c>
      <c r="BI361" s="226">
        <f>IF(N361="nulová",J361,0)</f>
        <v>0</v>
      </c>
      <c r="BJ361" s="15" t="s">
        <v>137</v>
      </c>
      <c r="BK361" s="227">
        <f>ROUND(I361*H361,3)</f>
        <v>0</v>
      </c>
      <c r="BL361" s="15" t="s">
        <v>219</v>
      </c>
      <c r="BM361" s="225" t="s">
        <v>764</v>
      </c>
    </row>
    <row r="362" s="1" customFormat="1" ht="16.5" customHeight="1">
      <c r="B362" s="36"/>
      <c r="C362" s="215" t="s">
        <v>765</v>
      </c>
      <c r="D362" s="215" t="s">
        <v>131</v>
      </c>
      <c r="E362" s="216" t="s">
        <v>766</v>
      </c>
      <c r="F362" s="217" t="s">
        <v>767</v>
      </c>
      <c r="G362" s="218" t="s">
        <v>222</v>
      </c>
      <c r="H362" s="219">
        <v>1</v>
      </c>
      <c r="I362" s="220"/>
      <c r="J362" s="219">
        <f>ROUND(I362*H362,3)</f>
        <v>0</v>
      </c>
      <c r="K362" s="217" t="s">
        <v>135</v>
      </c>
      <c r="L362" s="41"/>
      <c r="M362" s="221" t="s">
        <v>1</v>
      </c>
      <c r="N362" s="222" t="s">
        <v>41</v>
      </c>
      <c r="O362" s="84"/>
      <c r="P362" s="223">
        <f>O362*H362</f>
        <v>0</v>
      </c>
      <c r="Q362" s="223">
        <v>1.0000000000000001E-05</v>
      </c>
      <c r="R362" s="223">
        <f>Q362*H362</f>
        <v>1.0000000000000001E-05</v>
      </c>
      <c r="S362" s="223">
        <v>0</v>
      </c>
      <c r="T362" s="224">
        <f>S362*H362</f>
        <v>0</v>
      </c>
      <c r="AR362" s="225" t="s">
        <v>219</v>
      </c>
      <c r="AT362" s="225" t="s">
        <v>131</v>
      </c>
      <c r="AU362" s="225" t="s">
        <v>137</v>
      </c>
      <c r="AY362" s="15" t="s">
        <v>129</v>
      </c>
      <c r="BE362" s="226">
        <f>IF(N362="základná",J362,0)</f>
        <v>0</v>
      </c>
      <c r="BF362" s="226">
        <f>IF(N362="znížená",J362,0)</f>
        <v>0</v>
      </c>
      <c r="BG362" s="226">
        <f>IF(N362="zákl. prenesená",J362,0)</f>
        <v>0</v>
      </c>
      <c r="BH362" s="226">
        <f>IF(N362="zníž. prenesená",J362,0)</f>
        <v>0</v>
      </c>
      <c r="BI362" s="226">
        <f>IF(N362="nulová",J362,0)</f>
        <v>0</v>
      </c>
      <c r="BJ362" s="15" t="s">
        <v>137</v>
      </c>
      <c r="BK362" s="227">
        <f>ROUND(I362*H362,3)</f>
        <v>0</v>
      </c>
      <c r="BL362" s="15" t="s">
        <v>219</v>
      </c>
      <c r="BM362" s="225" t="s">
        <v>768</v>
      </c>
    </row>
    <row r="363" s="1" customFormat="1" ht="36" customHeight="1">
      <c r="B363" s="36"/>
      <c r="C363" s="251" t="s">
        <v>769</v>
      </c>
      <c r="D363" s="251" t="s">
        <v>175</v>
      </c>
      <c r="E363" s="252" t="s">
        <v>770</v>
      </c>
      <c r="F363" s="253" t="s">
        <v>771</v>
      </c>
      <c r="G363" s="254" t="s">
        <v>222</v>
      </c>
      <c r="H363" s="255">
        <v>1</v>
      </c>
      <c r="I363" s="256"/>
      <c r="J363" s="255">
        <f>ROUND(I363*H363,3)</f>
        <v>0</v>
      </c>
      <c r="K363" s="253" t="s">
        <v>1</v>
      </c>
      <c r="L363" s="257"/>
      <c r="M363" s="258" t="s">
        <v>1</v>
      </c>
      <c r="N363" s="259" t="s">
        <v>41</v>
      </c>
      <c r="O363" s="84"/>
      <c r="P363" s="223">
        <f>O363*H363</f>
        <v>0</v>
      </c>
      <c r="Q363" s="223">
        <v>0.00050000000000000001</v>
      </c>
      <c r="R363" s="223">
        <f>Q363*H363</f>
        <v>0.00050000000000000001</v>
      </c>
      <c r="S363" s="223">
        <v>0</v>
      </c>
      <c r="T363" s="224">
        <f>S363*H363</f>
        <v>0</v>
      </c>
      <c r="AR363" s="225" t="s">
        <v>302</v>
      </c>
      <c r="AT363" s="225" t="s">
        <v>175</v>
      </c>
      <c r="AU363" s="225" t="s">
        <v>137</v>
      </c>
      <c r="AY363" s="15" t="s">
        <v>129</v>
      </c>
      <c r="BE363" s="226">
        <f>IF(N363="základná",J363,0)</f>
        <v>0</v>
      </c>
      <c r="BF363" s="226">
        <f>IF(N363="znížená",J363,0)</f>
        <v>0</v>
      </c>
      <c r="BG363" s="226">
        <f>IF(N363="zákl. prenesená",J363,0)</f>
        <v>0</v>
      </c>
      <c r="BH363" s="226">
        <f>IF(N363="zníž. prenesená",J363,0)</f>
        <v>0</v>
      </c>
      <c r="BI363" s="226">
        <f>IF(N363="nulová",J363,0)</f>
        <v>0</v>
      </c>
      <c r="BJ363" s="15" t="s">
        <v>137</v>
      </c>
      <c r="BK363" s="227">
        <f>ROUND(I363*H363,3)</f>
        <v>0</v>
      </c>
      <c r="BL363" s="15" t="s">
        <v>219</v>
      </c>
      <c r="BM363" s="225" t="s">
        <v>772</v>
      </c>
    </row>
    <row r="364" s="1" customFormat="1" ht="24" customHeight="1">
      <c r="B364" s="36"/>
      <c r="C364" s="215" t="s">
        <v>773</v>
      </c>
      <c r="D364" s="215" t="s">
        <v>131</v>
      </c>
      <c r="E364" s="216" t="s">
        <v>774</v>
      </c>
      <c r="F364" s="217" t="s">
        <v>775</v>
      </c>
      <c r="G364" s="218" t="s">
        <v>222</v>
      </c>
      <c r="H364" s="219">
        <v>1</v>
      </c>
      <c r="I364" s="220"/>
      <c r="J364" s="219">
        <f>ROUND(I364*H364,3)</f>
        <v>0</v>
      </c>
      <c r="K364" s="217" t="s">
        <v>135</v>
      </c>
      <c r="L364" s="41"/>
      <c r="M364" s="221" t="s">
        <v>1</v>
      </c>
      <c r="N364" s="222" t="s">
        <v>41</v>
      </c>
      <c r="O364" s="84"/>
      <c r="P364" s="223">
        <f>O364*H364</f>
        <v>0</v>
      </c>
      <c r="Q364" s="223">
        <v>0</v>
      </c>
      <c r="R364" s="223">
        <f>Q364*H364</f>
        <v>0</v>
      </c>
      <c r="S364" s="223">
        <v>0</v>
      </c>
      <c r="T364" s="224">
        <f>S364*H364</f>
        <v>0</v>
      </c>
      <c r="AR364" s="225" t="s">
        <v>219</v>
      </c>
      <c r="AT364" s="225" t="s">
        <v>131</v>
      </c>
      <c r="AU364" s="225" t="s">
        <v>137</v>
      </c>
      <c r="AY364" s="15" t="s">
        <v>129</v>
      </c>
      <c r="BE364" s="226">
        <f>IF(N364="základná",J364,0)</f>
        <v>0</v>
      </c>
      <c r="BF364" s="226">
        <f>IF(N364="znížená",J364,0)</f>
        <v>0</v>
      </c>
      <c r="BG364" s="226">
        <f>IF(N364="zákl. prenesená",J364,0)</f>
        <v>0</v>
      </c>
      <c r="BH364" s="226">
        <f>IF(N364="zníž. prenesená",J364,0)</f>
        <v>0</v>
      </c>
      <c r="BI364" s="226">
        <f>IF(N364="nulová",J364,0)</f>
        <v>0</v>
      </c>
      <c r="BJ364" s="15" t="s">
        <v>137</v>
      </c>
      <c r="BK364" s="227">
        <f>ROUND(I364*H364,3)</f>
        <v>0</v>
      </c>
      <c r="BL364" s="15" t="s">
        <v>219</v>
      </c>
      <c r="BM364" s="225" t="s">
        <v>776</v>
      </c>
    </row>
    <row r="365" s="1" customFormat="1" ht="16.5" customHeight="1">
      <c r="B365" s="36"/>
      <c r="C365" s="251" t="s">
        <v>777</v>
      </c>
      <c r="D365" s="251" t="s">
        <v>175</v>
      </c>
      <c r="E365" s="252" t="s">
        <v>778</v>
      </c>
      <c r="F365" s="253" t="s">
        <v>779</v>
      </c>
      <c r="G365" s="254" t="s">
        <v>222</v>
      </c>
      <c r="H365" s="255">
        <v>1</v>
      </c>
      <c r="I365" s="256"/>
      <c r="J365" s="255">
        <f>ROUND(I365*H365,3)</f>
        <v>0</v>
      </c>
      <c r="K365" s="253" t="s">
        <v>135</v>
      </c>
      <c r="L365" s="257"/>
      <c r="M365" s="258" t="s">
        <v>1</v>
      </c>
      <c r="N365" s="259" t="s">
        <v>41</v>
      </c>
      <c r="O365" s="84"/>
      <c r="P365" s="223">
        <f>O365*H365</f>
        <v>0</v>
      </c>
      <c r="Q365" s="223">
        <v>0.00020000000000000001</v>
      </c>
      <c r="R365" s="223">
        <f>Q365*H365</f>
        <v>0.00020000000000000001</v>
      </c>
      <c r="S365" s="223">
        <v>0</v>
      </c>
      <c r="T365" s="224">
        <f>S365*H365</f>
        <v>0</v>
      </c>
      <c r="AR365" s="225" t="s">
        <v>302</v>
      </c>
      <c r="AT365" s="225" t="s">
        <v>175</v>
      </c>
      <c r="AU365" s="225" t="s">
        <v>137</v>
      </c>
      <c r="AY365" s="15" t="s">
        <v>129</v>
      </c>
      <c r="BE365" s="226">
        <f>IF(N365="základná",J365,0)</f>
        <v>0</v>
      </c>
      <c r="BF365" s="226">
        <f>IF(N365="znížená",J365,0)</f>
        <v>0</v>
      </c>
      <c r="BG365" s="226">
        <f>IF(N365="zákl. prenesená",J365,0)</f>
        <v>0</v>
      </c>
      <c r="BH365" s="226">
        <f>IF(N365="zníž. prenesená",J365,0)</f>
        <v>0</v>
      </c>
      <c r="BI365" s="226">
        <f>IF(N365="nulová",J365,0)</f>
        <v>0</v>
      </c>
      <c r="BJ365" s="15" t="s">
        <v>137</v>
      </c>
      <c r="BK365" s="227">
        <f>ROUND(I365*H365,3)</f>
        <v>0</v>
      </c>
      <c r="BL365" s="15" t="s">
        <v>219</v>
      </c>
      <c r="BM365" s="225" t="s">
        <v>780</v>
      </c>
    </row>
    <row r="366" s="1" customFormat="1" ht="24" customHeight="1">
      <c r="B366" s="36"/>
      <c r="C366" s="215" t="s">
        <v>781</v>
      </c>
      <c r="D366" s="215" t="s">
        <v>131</v>
      </c>
      <c r="E366" s="216" t="s">
        <v>782</v>
      </c>
      <c r="F366" s="217" t="s">
        <v>783</v>
      </c>
      <c r="G366" s="218" t="s">
        <v>178</v>
      </c>
      <c r="H366" s="219">
        <v>0.041000000000000002</v>
      </c>
      <c r="I366" s="220"/>
      <c r="J366" s="219">
        <f>ROUND(I366*H366,3)</f>
        <v>0</v>
      </c>
      <c r="K366" s="217" t="s">
        <v>135</v>
      </c>
      <c r="L366" s="41"/>
      <c r="M366" s="221" t="s">
        <v>1</v>
      </c>
      <c r="N366" s="222" t="s">
        <v>41</v>
      </c>
      <c r="O366" s="84"/>
      <c r="P366" s="223">
        <f>O366*H366</f>
        <v>0</v>
      </c>
      <c r="Q366" s="223">
        <v>0</v>
      </c>
      <c r="R366" s="223">
        <f>Q366*H366</f>
        <v>0</v>
      </c>
      <c r="S366" s="223">
        <v>0</v>
      </c>
      <c r="T366" s="224">
        <f>S366*H366</f>
        <v>0</v>
      </c>
      <c r="AR366" s="225" t="s">
        <v>219</v>
      </c>
      <c r="AT366" s="225" t="s">
        <v>131</v>
      </c>
      <c r="AU366" s="225" t="s">
        <v>137</v>
      </c>
      <c r="AY366" s="15" t="s">
        <v>129</v>
      </c>
      <c r="BE366" s="226">
        <f>IF(N366="základná",J366,0)</f>
        <v>0</v>
      </c>
      <c r="BF366" s="226">
        <f>IF(N366="znížená",J366,0)</f>
        <v>0</v>
      </c>
      <c r="BG366" s="226">
        <f>IF(N366="zákl. prenesená",J366,0)</f>
        <v>0</v>
      </c>
      <c r="BH366" s="226">
        <f>IF(N366="zníž. prenesená",J366,0)</f>
        <v>0</v>
      </c>
      <c r="BI366" s="226">
        <f>IF(N366="nulová",J366,0)</f>
        <v>0</v>
      </c>
      <c r="BJ366" s="15" t="s">
        <v>137</v>
      </c>
      <c r="BK366" s="227">
        <f>ROUND(I366*H366,3)</f>
        <v>0</v>
      </c>
      <c r="BL366" s="15" t="s">
        <v>219</v>
      </c>
      <c r="BM366" s="225" t="s">
        <v>784</v>
      </c>
    </row>
    <row r="367" s="11" customFormat="1" ht="22.8" customHeight="1">
      <c r="B367" s="199"/>
      <c r="C367" s="200"/>
      <c r="D367" s="201" t="s">
        <v>74</v>
      </c>
      <c r="E367" s="213" t="s">
        <v>785</v>
      </c>
      <c r="F367" s="213" t="s">
        <v>786</v>
      </c>
      <c r="G367" s="200"/>
      <c r="H367" s="200"/>
      <c r="I367" s="203"/>
      <c r="J367" s="214">
        <f>BK367</f>
        <v>0</v>
      </c>
      <c r="K367" s="200"/>
      <c r="L367" s="205"/>
      <c r="M367" s="206"/>
      <c r="N367" s="207"/>
      <c r="O367" s="207"/>
      <c r="P367" s="208">
        <f>SUM(P368:P388)</f>
        <v>0</v>
      </c>
      <c r="Q367" s="207"/>
      <c r="R367" s="208">
        <f>SUM(R368:R388)</f>
        <v>0.14242999999999997</v>
      </c>
      <c r="S367" s="207"/>
      <c r="T367" s="209">
        <f>SUM(T368:T388)</f>
        <v>0</v>
      </c>
      <c r="AR367" s="210" t="s">
        <v>137</v>
      </c>
      <c r="AT367" s="211" t="s">
        <v>74</v>
      </c>
      <c r="AU367" s="211" t="s">
        <v>80</v>
      </c>
      <c r="AY367" s="210" t="s">
        <v>129</v>
      </c>
      <c r="BK367" s="212">
        <f>SUM(BK368:BK388)</f>
        <v>0</v>
      </c>
    </row>
    <row r="368" s="1" customFormat="1" ht="24" customHeight="1">
      <c r="B368" s="36"/>
      <c r="C368" s="215" t="s">
        <v>787</v>
      </c>
      <c r="D368" s="215" t="s">
        <v>131</v>
      </c>
      <c r="E368" s="216" t="s">
        <v>788</v>
      </c>
      <c r="F368" s="217" t="s">
        <v>789</v>
      </c>
      <c r="G368" s="218" t="s">
        <v>790</v>
      </c>
      <c r="H368" s="219">
        <v>2</v>
      </c>
      <c r="I368" s="220"/>
      <c r="J368" s="219">
        <f>ROUND(I368*H368,3)</f>
        <v>0</v>
      </c>
      <c r="K368" s="217" t="s">
        <v>666</v>
      </c>
      <c r="L368" s="41"/>
      <c r="M368" s="221" t="s">
        <v>1</v>
      </c>
      <c r="N368" s="222" t="s">
        <v>41</v>
      </c>
      <c r="O368" s="84"/>
      <c r="P368" s="223">
        <f>O368*H368</f>
        <v>0</v>
      </c>
      <c r="Q368" s="223">
        <v>0.00083000000000000001</v>
      </c>
      <c r="R368" s="223">
        <f>Q368*H368</f>
        <v>0.00166</v>
      </c>
      <c r="S368" s="223">
        <v>0</v>
      </c>
      <c r="T368" s="224">
        <f>S368*H368</f>
        <v>0</v>
      </c>
      <c r="AR368" s="225" t="s">
        <v>219</v>
      </c>
      <c r="AT368" s="225" t="s">
        <v>131</v>
      </c>
      <c r="AU368" s="225" t="s">
        <v>137</v>
      </c>
      <c r="AY368" s="15" t="s">
        <v>129</v>
      </c>
      <c r="BE368" s="226">
        <f>IF(N368="základná",J368,0)</f>
        <v>0</v>
      </c>
      <c r="BF368" s="226">
        <f>IF(N368="znížená",J368,0)</f>
        <v>0</v>
      </c>
      <c r="BG368" s="226">
        <f>IF(N368="zákl. prenesená",J368,0)</f>
        <v>0</v>
      </c>
      <c r="BH368" s="226">
        <f>IF(N368="zníž. prenesená",J368,0)</f>
        <v>0</v>
      </c>
      <c r="BI368" s="226">
        <f>IF(N368="nulová",J368,0)</f>
        <v>0</v>
      </c>
      <c r="BJ368" s="15" t="s">
        <v>137</v>
      </c>
      <c r="BK368" s="227">
        <f>ROUND(I368*H368,3)</f>
        <v>0</v>
      </c>
      <c r="BL368" s="15" t="s">
        <v>219</v>
      </c>
      <c r="BM368" s="225" t="s">
        <v>791</v>
      </c>
    </row>
    <row r="369" s="1" customFormat="1" ht="24" customHeight="1">
      <c r="B369" s="36"/>
      <c r="C369" s="251" t="s">
        <v>792</v>
      </c>
      <c r="D369" s="251" t="s">
        <v>175</v>
      </c>
      <c r="E369" s="252" t="s">
        <v>793</v>
      </c>
      <c r="F369" s="253" t="s">
        <v>794</v>
      </c>
      <c r="G369" s="254" t="s">
        <v>222</v>
      </c>
      <c r="H369" s="255">
        <v>2</v>
      </c>
      <c r="I369" s="256"/>
      <c r="J369" s="255">
        <f>ROUND(I369*H369,3)</f>
        <v>0</v>
      </c>
      <c r="K369" s="253" t="s">
        <v>666</v>
      </c>
      <c r="L369" s="257"/>
      <c r="M369" s="258" t="s">
        <v>1</v>
      </c>
      <c r="N369" s="259" t="s">
        <v>41</v>
      </c>
      <c r="O369" s="84"/>
      <c r="P369" s="223">
        <f>O369*H369</f>
        <v>0</v>
      </c>
      <c r="Q369" s="223">
        <v>0.0258</v>
      </c>
      <c r="R369" s="223">
        <f>Q369*H369</f>
        <v>0.0516</v>
      </c>
      <c r="S369" s="223">
        <v>0</v>
      </c>
      <c r="T369" s="224">
        <f>S369*H369</f>
        <v>0</v>
      </c>
      <c r="AR369" s="225" t="s">
        <v>302</v>
      </c>
      <c r="AT369" s="225" t="s">
        <v>175</v>
      </c>
      <c r="AU369" s="225" t="s">
        <v>137</v>
      </c>
      <c r="AY369" s="15" t="s">
        <v>129</v>
      </c>
      <c r="BE369" s="226">
        <f>IF(N369="základná",J369,0)</f>
        <v>0</v>
      </c>
      <c r="BF369" s="226">
        <f>IF(N369="znížená",J369,0)</f>
        <v>0</v>
      </c>
      <c r="BG369" s="226">
        <f>IF(N369="zákl. prenesená",J369,0)</f>
        <v>0</v>
      </c>
      <c r="BH369" s="226">
        <f>IF(N369="zníž. prenesená",J369,0)</f>
        <v>0</v>
      </c>
      <c r="BI369" s="226">
        <f>IF(N369="nulová",J369,0)</f>
        <v>0</v>
      </c>
      <c r="BJ369" s="15" t="s">
        <v>137</v>
      </c>
      <c r="BK369" s="227">
        <f>ROUND(I369*H369,3)</f>
        <v>0</v>
      </c>
      <c r="BL369" s="15" t="s">
        <v>219</v>
      </c>
      <c r="BM369" s="225" t="s">
        <v>795</v>
      </c>
    </row>
    <row r="370" s="1" customFormat="1" ht="24" customHeight="1">
      <c r="B370" s="36"/>
      <c r="C370" s="215" t="s">
        <v>796</v>
      </c>
      <c r="D370" s="215" t="s">
        <v>131</v>
      </c>
      <c r="E370" s="216" t="s">
        <v>797</v>
      </c>
      <c r="F370" s="217" t="s">
        <v>798</v>
      </c>
      <c r="G370" s="218" t="s">
        <v>790</v>
      </c>
      <c r="H370" s="219">
        <v>2</v>
      </c>
      <c r="I370" s="220"/>
      <c r="J370" s="219">
        <f>ROUND(I370*H370,3)</f>
        <v>0</v>
      </c>
      <c r="K370" s="217" t="s">
        <v>666</v>
      </c>
      <c r="L370" s="41"/>
      <c r="M370" s="221" t="s">
        <v>1</v>
      </c>
      <c r="N370" s="222" t="s">
        <v>41</v>
      </c>
      <c r="O370" s="84"/>
      <c r="P370" s="223">
        <f>O370*H370</f>
        <v>0</v>
      </c>
      <c r="Q370" s="223">
        <v>0.00056999999999999998</v>
      </c>
      <c r="R370" s="223">
        <f>Q370*H370</f>
        <v>0.00114</v>
      </c>
      <c r="S370" s="223">
        <v>0</v>
      </c>
      <c r="T370" s="224">
        <f>S370*H370</f>
        <v>0</v>
      </c>
      <c r="AR370" s="225" t="s">
        <v>219</v>
      </c>
      <c r="AT370" s="225" t="s">
        <v>131</v>
      </c>
      <c r="AU370" s="225" t="s">
        <v>137</v>
      </c>
      <c r="AY370" s="15" t="s">
        <v>129</v>
      </c>
      <c r="BE370" s="226">
        <f>IF(N370="základná",J370,0)</f>
        <v>0</v>
      </c>
      <c r="BF370" s="226">
        <f>IF(N370="znížená",J370,0)</f>
        <v>0</v>
      </c>
      <c r="BG370" s="226">
        <f>IF(N370="zákl. prenesená",J370,0)</f>
        <v>0</v>
      </c>
      <c r="BH370" s="226">
        <f>IF(N370="zníž. prenesená",J370,0)</f>
        <v>0</v>
      </c>
      <c r="BI370" s="226">
        <f>IF(N370="nulová",J370,0)</f>
        <v>0</v>
      </c>
      <c r="BJ370" s="15" t="s">
        <v>137</v>
      </c>
      <c r="BK370" s="227">
        <f>ROUND(I370*H370,3)</f>
        <v>0</v>
      </c>
      <c r="BL370" s="15" t="s">
        <v>219</v>
      </c>
      <c r="BM370" s="225" t="s">
        <v>799</v>
      </c>
    </row>
    <row r="371" s="1" customFormat="1" ht="24" customHeight="1">
      <c r="B371" s="36"/>
      <c r="C371" s="251" t="s">
        <v>800</v>
      </c>
      <c r="D371" s="251" t="s">
        <v>175</v>
      </c>
      <c r="E371" s="252" t="s">
        <v>801</v>
      </c>
      <c r="F371" s="253" t="s">
        <v>802</v>
      </c>
      <c r="G371" s="254" t="s">
        <v>222</v>
      </c>
      <c r="H371" s="255">
        <v>2</v>
      </c>
      <c r="I371" s="256"/>
      <c r="J371" s="255">
        <f>ROUND(I371*H371,3)</f>
        <v>0</v>
      </c>
      <c r="K371" s="253" t="s">
        <v>666</v>
      </c>
      <c r="L371" s="257"/>
      <c r="M371" s="258" t="s">
        <v>1</v>
      </c>
      <c r="N371" s="259" t="s">
        <v>41</v>
      </c>
      <c r="O371" s="84"/>
      <c r="P371" s="223">
        <f>O371*H371</f>
        <v>0</v>
      </c>
      <c r="Q371" s="223">
        <v>0.014999999999999999</v>
      </c>
      <c r="R371" s="223">
        <f>Q371*H371</f>
        <v>0.029999999999999999</v>
      </c>
      <c r="S371" s="223">
        <v>0</v>
      </c>
      <c r="T371" s="224">
        <f>S371*H371</f>
        <v>0</v>
      </c>
      <c r="AR371" s="225" t="s">
        <v>302</v>
      </c>
      <c r="AT371" s="225" t="s">
        <v>175</v>
      </c>
      <c r="AU371" s="225" t="s">
        <v>137</v>
      </c>
      <c r="AY371" s="15" t="s">
        <v>129</v>
      </c>
      <c r="BE371" s="226">
        <f>IF(N371="základná",J371,0)</f>
        <v>0</v>
      </c>
      <c r="BF371" s="226">
        <f>IF(N371="znížená",J371,0)</f>
        <v>0</v>
      </c>
      <c r="BG371" s="226">
        <f>IF(N371="zákl. prenesená",J371,0)</f>
        <v>0</v>
      </c>
      <c r="BH371" s="226">
        <f>IF(N371="zníž. prenesená",J371,0)</f>
        <v>0</v>
      </c>
      <c r="BI371" s="226">
        <f>IF(N371="nulová",J371,0)</f>
        <v>0</v>
      </c>
      <c r="BJ371" s="15" t="s">
        <v>137</v>
      </c>
      <c r="BK371" s="227">
        <f>ROUND(I371*H371,3)</f>
        <v>0</v>
      </c>
      <c r="BL371" s="15" t="s">
        <v>219</v>
      </c>
      <c r="BM371" s="225" t="s">
        <v>803</v>
      </c>
    </row>
    <row r="372" s="1" customFormat="1" ht="24" customHeight="1">
      <c r="B372" s="36"/>
      <c r="C372" s="215" t="s">
        <v>804</v>
      </c>
      <c r="D372" s="215" t="s">
        <v>131</v>
      </c>
      <c r="E372" s="216" t="s">
        <v>805</v>
      </c>
      <c r="F372" s="217" t="s">
        <v>806</v>
      </c>
      <c r="G372" s="218" t="s">
        <v>790</v>
      </c>
      <c r="H372" s="219">
        <v>2</v>
      </c>
      <c r="I372" s="220"/>
      <c r="J372" s="219">
        <f>ROUND(I372*H372,3)</f>
        <v>0</v>
      </c>
      <c r="K372" s="217" t="s">
        <v>666</v>
      </c>
      <c r="L372" s="41"/>
      <c r="M372" s="221" t="s">
        <v>1</v>
      </c>
      <c r="N372" s="222" t="s">
        <v>41</v>
      </c>
      <c r="O372" s="84"/>
      <c r="P372" s="223">
        <f>O372*H372</f>
        <v>0</v>
      </c>
      <c r="Q372" s="223">
        <v>3.0000000000000001E-05</v>
      </c>
      <c r="R372" s="223">
        <f>Q372*H372</f>
        <v>6.0000000000000002E-05</v>
      </c>
      <c r="S372" s="223">
        <v>0</v>
      </c>
      <c r="T372" s="224">
        <f>S372*H372</f>
        <v>0</v>
      </c>
      <c r="AR372" s="225" t="s">
        <v>219</v>
      </c>
      <c r="AT372" s="225" t="s">
        <v>131</v>
      </c>
      <c r="AU372" s="225" t="s">
        <v>137</v>
      </c>
      <c r="AY372" s="15" t="s">
        <v>129</v>
      </c>
      <c r="BE372" s="226">
        <f>IF(N372="základná",J372,0)</f>
        <v>0</v>
      </c>
      <c r="BF372" s="226">
        <f>IF(N372="znížená",J372,0)</f>
        <v>0</v>
      </c>
      <c r="BG372" s="226">
        <f>IF(N372="zákl. prenesená",J372,0)</f>
        <v>0</v>
      </c>
      <c r="BH372" s="226">
        <f>IF(N372="zníž. prenesená",J372,0)</f>
        <v>0</v>
      </c>
      <c r="BI372" s="226">
        <f>IF(N372="nulová",J372,0)</f>
        <v>0</v>
      </c>
      <c r="BJ372" s="15" t="s">
        <v>137</v>
      </c>
      <c r="BK372" s="227">
        <f>ROUND(I372*H372,3)</f>
        <v>0</v>
      </c>
      <c r="BL372" s="15" t="s">
        <v>219</v>
      </c>
      <c r="BM372" s="225" t="s">
        <v>807</v>
      </c>
    </row>
    <row r="373" s="1" customFormat="1" ht="24" customHeight="1">
      <c r="B373" s="36"/>
      <c r="C373" s="251" t="s">
        <v>808</v>
      </c>
      <c r="D373" s="251" t="s">
        <v>175</v>
      </c>
      <c r="E373" s="252" t="s">
        <v>809</v>
      </c>
      <c r="F373" s="253" t="s">
        <v>810</v>
      </c>
      <c r="G373" s="254" t="s">
        <v>222</v>
      </c>
      <c r="H373" s="255">
        <v>2</v>
      </c>
      <c r="I373" s="256"/>
      <c r="J373" s="255">
        <f>ROUND(I373*H373,3)</f>
        <v>0</v>
      </c>
      <c r="K373" s="253" t="s">
        <v>666</v>
      </c>
      <c r="L373" s="257"/>
      <c r="M373" s="258" t="s">
        <v>1</v>
      </c>
      <c r="N373" s="259" t="s">
        <v>41</v>
      </c>
      <c r="O373" s="84"/>
      <c r="P373" s="223">
        <f>O373*H373</f>
        <v>0</v>
      </c>
      <c r="Q373" s="223">
        <v>0.0016999999999999999</v>
      </c>
      <c r="R373" s="223">
        <f>Q373*H373</f>
        <v>0.0033999999999999998</v>
      </c>
      <c r="S373" s="223">
        <v>0</v>
      </c>
      <c r="T373" s="224">
        <f>S373*H373</f>
        <v>0</v>
      </c>
      <c r="AR373" s="225" t="s">
        <v>302</v>
      </c>
      <c r="AT373" s="225" t="s">
        <v>175</v>
      </c>
      <c r="AU373" s="225" t="s">
        <v>137</v>
      </c>
      <c r="AY373" s="15" t="s">
        <v>129</v>
      </c>
      <c r="BE373" s="226">
        <f>IF(N373="základná",J373,0)</f>
        <v>0</v>
      </c>
      <c r="BF373" s="226">
        <f>IF(N373="znížená",J373,0)</f>
        <v>0</v>
      </c>
      <c r="BG373" s="226">
        <f>IF(N373="zákl. prenesená",J373,0)</f>
        <v>0</v>
      </c>
      <c r="BH373" s="226">
        <f>IF(N373="zníž. prenesená",J373,0)</f>
        <v>0</v>
      </c>
      <c r="BI373" s="226">
        <f>IF(N373="nulová",J373,0)</f>
        <v>0</v>
      </c>
      <c r="BJ373" s="15" t="s">
        <v>137</v>
      </c>
      <c r="BK373" s="227">
        <f>ROUND(I373*H373,3)</f>
        <v>0</v>
      </c>
      <c r="BL373" s="15" t="s">
        <v>219</v>
      </c>
      <c r="BM373" s="225" t="s">
        <v>811</v>
      </c>
    </row>
    <row r="374" s="1" customFormat="1" ht="16.5" customHeight="1">
      <c r="B374" s="36"/>
      <c r="C374" s="215" t="s">
        <v>812</v>
      </c>
      <c r="D374" s="215" t="s">
        <v>131</v>
      </c>
      <c r="E374" s="216" t="s">
        <v>813</v>
      </c>
      <c r="F374" s="217" t="s">
        <v>814</v>
      </c>
      <c r="G374" s="218" t="s">
        <v>790</v>
      </c>
      <c r="H374" s="219">
        <v>2</v>
      </c>
      <c r="I374" s="220"/>
      <c r="J374" s="219">
        <f>ROUND(I374*H374,3)</f>
        <v>0</v>
      </c>
      <c r="K374" s="217" t="s">
        <v>666</v>
      </c>
      <c r="L374" s="41"/>
      <c r="M374" s="221" t="s">
        <v>1</v>
      </c>
      <c r="N374" s="222" t="s">
        <v>41</v>
      </c>
      <c r="O374" s="84"/>
      <c r="P374" s="223">
        <f>O374*H374</f>
        <v>0</v>
      </c>
      <c r="Q374" s="223">
        <v>0.00027999999999999998</v>
      </c>
      <c r="R374" s="223">
        <f>Q374*H374</f>
        <v>0.00055999999999999995</v>
      </c>
      <c r="S374" s="223">
        <v>0</v>
      </c>
      <c r="T374" s="224">
        <f>S374*H374</f>
        <v>0</v>
      </c>
      <c r="AR374" s="225" t="s">
        <v>219</v>
      </c>
      <c r="AT374" s="225" t="s">
        <v>131</v>
      </c>
      <c r="AU374" s="225" t="s">
        <v>137</v>
      </c>
      <c r="AY374" s="15" t="s">
        <v>129</v>
      </c>
      <c r="BE374" s="226">
        <f>IF(N374="základná",J374,0)</f>
        <v>0</v>
      </c>
      <c r="BF374" s="226">
        <f>IF(N374="znížená",J374,0)</f>
        <v>0</v>
      </c>
      <c r="BG374" s="226">
        <f>IF(N374="zákl. prenesená",J374,0)</f>
        <v>0</v>
      </c>
      <c r="BH374" s="226">
        <f>IF(N374="zníž. prenesená",J374,0)</f>
        <v>0</v>
      </c>
      <c r="BI374" s="226">
        <f>IF(N374="nulová",J374,0)</f>
        <v>0</v>
      </c>
      <c r="BJ374" s="15" t="s">
        <v>137</v>
      </c>
      <c r="BK374" s="227">
        <f>ROUND(I374*H374,3)</f>
        <v>0</v>
      </c>
      <c r="BL374" s="15" t="s">
        <v>219</v>
      </c>
      <c r="BM374" s="225" t="s">
        <v>815</v>
      </c>
    </row>
    <row r="375" s="1" customFormat="1" ht="24" customHeight="1">
      <c r="B375" s="36"/>
      <c r="C375" s="251" t="s">
        <v>816</v>
      </c>
      <c r="D375" s="251" t="s">
        <v>175</v>
      </c>
      <c r="E375" s="252" t="s">
        <v>817</v>
      </c>
      <c r="F375" s="253" t="s">
        <v>818</v>
      </c>
      <c r="G375" s="254" t="s">
        <v>222</v>
      </c>
      <c r="H375" s="255">
        <v>2</v>
      </c>
      <c r="I375" s="256"/>
      <c r="J375" s="255">
        <f>ROUND(I375*H375,3)</f>
        <v>0</v>
      </c>
      <c r="K375" s="253" t="s">
        <v>666</v>
      </c>
      <c r="L375" s="257"/>
      <c r="M375" s="258" t="s">
        <v>1</v>
      </c>
      <c r="N375" s="259" t="s">
        <v>41</v>
      </c>
      <c r="O375" s="84"/>
      <c r="P375" s="223">
        <f>O375*H375</f>
        <v>0</v>
      </c>
      <c r="Q375" s="223">
        <v>0.0082000000000000007</v>
      </c>
      <c r="R375" s="223">
        <f>Q375*H375</f>
        <v>0.016400000000000001</v>
      </c>
      <c r="S375" s="223">
        <v>0</v>
      </c>
      <c r="T375" s="224">
        <f>S375*H375</f>
        <v>0</v>
      </c>
      <c r="AR375" s="225" t="s">
        <v>302</v>
      </c>
      <c r="AT375" s="225" t="s">
        <v>175</v>
      </c>
      <c r="AU375" s="225" t="s">
        <v>137</v>
      </c>
      <c r="AY375" s="15" t="s">
        <v>129</v>
      </c>
      <c r="BE375" s="226">
        <f>IF(N375="základná",J375,0)</f>
        <v>0</v>
      </c>
      <c r="BF375" s="226">
        <f>IF(N375="znížená",J375,0)</f>
        <v>0</v>
      </c>
      <c r="BG375" s="226">
        <f>IF(N375="zákl. prenesená",J375,0)</f>
        <v>0</v>
      </c>
      <c r="BH375" s="226">
        <f>IF(N375="zníž. prenesená",J375,0)</f>
        <v>0</v>
      </c>
      <c r="BI375" s="226">
        <f>IF(N375="nulová",J375,0)</f>
        <v>0</v>
      </c>
      <c r="BJ375" s="15" t="s">
        <v>137</v>
      </c>
      <c r="BK375" s="227">
        <f>ROUND(I375*H375,3)</f>
        <v>0</v>
      </c>
      <c r="BL375" s="15" t="s">
        <v>219</v>
      </c>
      <c r="BM375" s="225" t="s">
        <v>819</v>
      </c>
    </row>
    <row r="376" s="1" customFormat="1" ht="24" customHeight="1">
      <c r="B376" s="36"/>
      <c r="C376" s="215" t="s">
        <v>820</v>
      </c>
      <c r="D376" s="215" t="s">
        <v>131</v>
      </c>
      <c r="E376" s="216" t="s">
        <v>821</v>
      </c>
      <c r="F376" s="217" t="s">
        <v>822</v>
      </c>
      <c r="G376" s="218" t="s">
        <v>790</v>
      </c>
      <c r="H376" s="219">
        <v>1</v>
      </c>
      <c r="I376" s="220"/>
      <c r="J376" s="219">
        <f>ROUND(I376*H376,3)</f>
        <v>0</v>
      </c>
      <c r="K376" s="217" t="s">
        <v>135</v>
      </c>
      <c r="L376" s="41"/>
      <c r="M376" s="221" t="s">
        <v>1</v>
      </c>
      <c r="N376" s="222" t="s">
        <v>41</v>
      </c>
      <c r="O376" s="84"/>
      <c r="P376" s="223">
        <f>O376*H376</f>
        <v>0</v>
      </c>
      <c r="Q376" s="223">
        <v>0.0022699999999999999</v>
      </c>
      <c r="R376" s="223">
        <f>Q376*H376</f>
        <v>0.0022699999999999999</v>
      </c>
      <c r="S376" s="223">
        <v>0</v>
      </c>
      <c r="T376" s="224">
        <f>S376*H376</f>
        <v>0</v>
      </c>
      <c r="AR376" s="225" t="s">
        <v>219</v>
      </c>
      <c r="AT376" s="225" t="s">
        <v>131</v>
      </c>
      <c r="AU376" s="225" t="s">
        <v>137</v>
      </c>
      <c r="AY376" s="15" t="s">
        <v>129</v>
      </c>
      <c r="BE376" s="226">
        <f>IF(N376="základná",J376,0)</f>
        <v>0</v>
      </c>
      <c r="BF376" s="226">
        <f>IF(N376="znížená",J376,0)</f>
        <v>0</v>
      </c>
      <c r="BG376" s="226">
        <f>IF(N376="zákl. prenesená",J376,0)</f>
        <v>0</v>
      </c>
      <c r="BH376" s="226">
        <f>IF(N376="zníž. prenesená",J376,0)</f>
        <v>0</v>
      </c>
      <c r="BI376" s="226">
        <f>IF(N376="nulová",J376,0)</f>
        <v>0</v>
      </c>
      <c r="BJ376" s="15" t="s">
        <v>137</v>
      </c>
      <c r="BK376" s="227">
        <f>ROUND(I376*H376,3)</f>
        <v>0</v>
      </c>
      <c r="BL376" s="15" t="s">
        <v>219</v>
      </c>
      <c r="BM376" s="225" t="s">
        <v>823</v>
      </c>
    </row>
    <row r="377" s="1" customFormat="1" ht="16.5" customHeight="1">
      <c r="B377" s="36"/>
      <c r="C377" s="251" t="s">
        <v>824</v>
      </c>
      <c r="D377" s="251" t="s">
        <v>175</v>
      </c>
      <c r="E377" s="252" t="s">
        <v>825</v>
      </c>
      <c r="F377" s="253" t="s">
        <v>826</v>
      </c>
      <c r="G377" s="254" t="s">
        <v>222</v>
      </c>
      <c r="H377" s="255">
        <v>1</v>
      </c>
      <c r="I377" s="256"/>
      <c r="J377" s="255">
        <f>ROUND(I377*H377,3)</f>
        <v>0</v>
      </c>
      <c r="K377" s="253" t="s">
        <v>1</v>
      </c>
      <c r="L377" s="257"/>
      <c r="M377" s="258" t="s">
        <v>1</v>
      </c>
      <c r="N377" s="259" t="s">
        <v>41</v>
      </c>
      <c r="O377" s="84"/>
      <c r="P377" s="223">
        <f>O377*H377</f>
        <v>0</v>
      </c>
      <c r="Q377" s="223">
        <v>0.029999999999999999</v>
      </c>
      <c r="R377" s="223">
        <f>Q377*H377</f>
        <v>0.029999999999999999</v>
      </c>
      <c r="S377" s="223">
        <v>0</v>
      </c>
      <c r="T377" s="224">
        <f>S377*H377</f>
        <v>0</v>
      </c>
      <c r="AR377" s="225" t="s">
        <v>302</v>
      </c>
      <c r="AT377" s="225" t="s">
        <v>175</v>
      </c>
      <c r="AU377" s="225" t="s">
        <v>137</v>
      </c>
      <c r="AY377" s="15" t="s">
        <v>129</v>
      </c>
      <c r="BE377" s="226">
        <f>IF(N377="základná",J377,0)</f>
        <v>0</v>
      </c>
      <c r="BF377" s="226">
        <f>IF(N377="znížená",J377,0)</f>
        <v>0</v>
      </c>
      <c r="BG377" s="226">
        <f>IF(N377="zákl. prenesená",J377,0)</f>
        <v>0</v>
      </c>
      <c r="BH377" s="226">
        <f>IF(N377="zníž. prenesená",J377,0)</f>
        <v>0</v>
      </c>
      <c r="BI377" s="226">
        <f>IF(N377="nulová",J377,0)</f>
        <v>0</v>
      </c>
      <c r="BJ377" s="15" t="s">
        <v>137</v>
      </c>
      <c r="BK377" s="227">
        <f>ROUND(I377*H377,3)</f>
        <v>0</v>
      </c>
      <c r="BL377" s="15" t="s">
        <v>219</v>
      </c>
      <c r="BM377" s="225" t="s">
        <v>827</v>
      </c>
    </row>
    <row r="378" s="1" customFormat="1" ht="24" customHeight="1">
      <c r="B378" s="36"/>
      <c r="C378" s="215" t="s">
        <v>828</v>
      </c>
      <c r="D378" s="215" t="s">
        <v>131</v>
      </c>
      <c r="E378" s="216" t="s">
        <v>829</v>
      </c>
      <c r="F378" s="217" t="s">
        <v>830</v>
      </c>
      <c r="G378" s="218" t="s">
        <v>790</v>
      </c>
      <c r="H378" s="219">
        <v>2</v>
      </c>
      <c r="I378" s="220"/>
      <c r="J378" s="219">
        <f>ROUND(I378*H378,3)</f>
        <v>0</v>
      </c>
      <c r="K378" s="217" t="s">
        <v>666</v>
      </c>
      <c r="L378" s="41"/>
      <c r="M378" s="221" t="s">
        <v>1</v>
      </c>
      <c r="N378" s="222" t="s">
        <v>41</v>
      </c>
      <c r="O378" s="84"/>
      <c r="P378" s="223">
        <f>O378*H378</f>
        <v>0</v>
      </c>
      <c r="Q378" s="223">
        <v>0.00027999999999999998</v>
      </c>
      <c r="R378" s="223">
        <f>Q378*H378</f>
        <v>0.00055999999999999995</v>
      </c>
      <c r="S378" s="223">
        <v>0</v>
      </c>
      <c r="T378" s="224">
        <f>S378*H378</f>
        <v>0</v>
      </c>
      <c r="AR378" s="225" t="s">
        <v>219</v>
      </c>
      <c r="AT378" s="225" t="s">
        <v>131</v>
      </c>
      <c r="AU378" s="225" t="s">
        <v>137</v>
      </c>
      <c r="AY378" s="15" t="s">
        <v>129</v>
      </c>
      <c r="BE378" s="226">
        <f>IF(N378="základná",J378,0)</f>
        <v>0</v>
      </c>
      <c r="BF378" s="226">
        <f>IF(N378="znížená",J378,0)</f>
        <v>0</v>
      </c>
      <c r="BG378" s="226">
        <f>IF(N378="zákl. prenesená",J378,0)</f>
        <v>0</v>
      </c>
      <c r="BH378" s="226">
        <f>IF(N378="zníž. prenesená",J378,0)</f>
        <v>0</v>
      </c>
      <c r="BI378" s="226">
        <f>IF(N378="nulová",J378,0)</f>
        <v>0</v>
      </c>
      <c r="BJ378" s="15" t="s">
        <v>137</v>
      </c>
      <c r="BK378" s="227">
        <f>ROUND(I378*H378,3)</f>
        <v>0</v>
      </c>
      <c r="BL378" s="15" t="s">
        <v>219</v>
      </c>
      <c r="BM378" s="225" t="s">
        <v>831</v>
      </c>
    </row>
    <row r="379" s="1" customFormat="1" ht="24" customHeight="1">
      <c r="B379" s="36"/>
      <c r="C379" s="251" t="s">
        <v>832</v>
      </c>
      <c r="D379" s="251" t="s">
        <v>175</v>
      </c>
      <c r="E379" s="252" t="s">
        <v>833</v>
      </c>
      <c r="F379" s="253" t="s">
        <v>834</v>
      </c>
      <c r="G379" s="254" t="s">
        <v>222</v>
      </c>
      <c r="H379" s="255">
        <v>2</v>
      </c>
      <c r="I379" s="256"/>
      <c r="J379" s="255">
        <f>ROUND(I379*H379,3)</f>
        <v>0</v>
      </c>
      <c r="K379" s="253" t="s">
        <v>666</v>
      </c>
      <c r="L379" s="257"/>
      <c r="M379" s="258" t="s">
        <v>1</v>
      </c>
      <c r="N379" s="259" t="s">
        <v>41</v>
      </c>
      <c r="O379" s="84"/>
      <c r="P379" s="223">
        <f>O379*H379</f>
        <v>0</v>
      </c>
      <c r="Q379" s="223">
        <v>0.00027</v>
      </c>
      <c r="R379" s="223">
        <f>Q379*H379</f>
        <v>0.00054000000000000001</v>
      </c>
      <c r="S379" s="223">
        <v>0</v>
      </c>
      <c r="T379" s="224">
        <f>S379*H379</f>
        <v>0</v>
      </c>
      <c r="AR379" s="225" t="s">
        <v>302</v>
      </c>
      <c r="AT379" s="225" t="s">
        <v>175</v>
      </c>
      <c r="AU379" s="225" t="s">
        <v>137</v>
      </c>
      <c r="AY379" s="15" t="s">
        <v>129</v>
      </c>
      <c r="BE379" s="226">
        <f>IF(N379="základná",J379,0)</f>
        <v>0</v>
      </c>
      <c r="BF379" s="226">
        <f>IF(N379="znížená",J379,0)</f>
        <v>0</v>
      </c>
      <c r="BG379" s="226">
        <f>IF(N379="zákl. prenesená",J379,0)</f>
        <v>0</v>
      </c>
      <c r="BH379" s="226">
        <f>IF(N379="zníž. prenesená",J379,0)</f>
        <v>0</v>
      </c>
      <c r="BI379" s="226">
        <f>IF(N379="nulová",J379,0)</f>
        <v>0</v>
      </c>
      <c r="BJ379" s="15" t="s">
        <v>137</v>
      </c>
      <c r="BK379" s="227">
        <f>ROUND(I379*H379,3)</f>
        <v>0</v>
      </c>
      <c r="BL379" s="15" t="s">
        <v>219</v>
      </c>
      <c r="BM379" s="225" t="s">
        <v>835</v>
      </c>
    </row>
    <row r="380" s="1" customFormat="1" ht="16.5" customHeight="1">
      <c r="B380" s="36"/>
      <c r="C380" s="215" t="s">
        <v>836</v>
      </c>
      <c r="D380" s="215" t="s">
        <v>131</v>
      </c>
      <c r="E380" s="216" t="s">
        <v>837</v>
      </c>
      <c r="F380" s="217" t="s">
        <v>838</v>
      </c>
      <c r="G380" s="218" t="s">
        <v>790</v>
      </c>
      <c r="H380" s="219">
        <v>2</v>
      </c>
      <c r="I380" s="220"/>
      <c r="J380" s="219">
        <f>ROUND(I380*H380,3)</f>
        <v>0</v>
      </c>
      <c r="K380" s="217" t="s">
        <v>666</v>
      </c>
      <c r="L380" s="41"/>
      <c r="M380" s="221" t="s">
        <v>1</v>
      </c>
      <c r="N380" s="222" t="s">
        <v>41</v>
      </c>
      <c r="O380" s="84"/>
      <c r="P380" s="223">
        <f>O380*H380</f>
        <v>0</v>
      </c>
      <c r="Q380" s="223">
        <v>0.00027999999999999998</v>
      </c>
      <c r="R380" s="223">
        <f>Q380*H380</f>
        <v>0.00055999999999999995</v>
      </c>
      <c r="S380" s="223">
        <v>0</v>
      </c>
      <c r="T380" s="224">
        <f>S380*H380</f>
        <v>0</v>
      </c>
      <c r="AR380" s="225" t="s">
        <v>219</v>
      </c>
      <c r="AT380" s="225" t="s">
        <v>131</v>
      </c>
      <c r="AU380" s="225" t="s">
        <v>137</v>
      </c>
      <c r="AY380" s="15" t="s">
        <v>129</v>
      </c>
      <c r="BE380" s="226">
        <f>IF(N380="základná",J380,0)</f>
        <v>0</v>
      </c>
      <c r="BF380" s="226">
        <f>IF(N380="znížená",J380,0)</f>
        <v>0</v>
      </c>
      <c r="BG380" s="226">
        <f>IF(N380="zákl. prenesená",J380,0)</f>
        <v>0</v>
      </c>
      <c r="BH380" s="226">
        <f>IF(N380="zníž. prenesená",J380,0)</f>
        <v>0</v>
      </c>
      <c r="BI380" s="226">
        <f>IF(N380="nulová",J380,0)</f>
        <v>0</v>
      </c>
      <c r="BJ380" s="15" t="s">
        <v>137</v>
      </c>
      <c r="BK380" s="227">
        <f>ROUND(I380*H380,3)</f>
        <v>0</v>
      </c>
      <c r="BL380" s="15" t="s">
        <v>219</v>
      </c>
      <c r="BM380" s="225" t="s">
        <v>839</v>
      </c>
    </row>
    <row r="381" s="1" customFormat="1" ht="16.5" customHeight="1">
      <c r="B381" s="36"/>
      <c r="C381" s="251" t="s">
        <v>840</v>
      </c>
      <c r="D381" s="251" t="s">
        <v>175</v>
      </c>
      <c r="E381" s="252" t="s">
        <v>841</v>
      </c>
      <c r="F381" s="253" t="s">
        <v>842</v>
      </c>
      <c r="G381" s="254" t="s">
        <v>222</v>
      </c>
      <c r="H381" s="255">
        <v>2</v>
      </c>
      <c r="I381" s="256"/>
      <c r="J381" s="255">
        <f>ROUND(I381*H381,3)</f>
        <v>0</v>
      </c>
      <c r="K381" s="253" t="s">
        <v>666</v>
      </c>
      <c r="L381" s="257"/>
      <c r="M381" s="258" t="s">
        <v>1</v>
      </c>
      <c r="N381" s="259" t="s">
        <v>41</v>
      </c>
      <c r="O381" s="84"/>
      <c r="P381" s="223">
        <f>O381*H381</f>
        <v>0</v>
      </c>
      <c r="Q381" s="223">
        <v>0.00016000000000000001</v>
      </c>
      <c r="R381" s="223">
        <f>Q381*H381</f>
        <v>0.00032000000000000003</v>
      </c>
      <c r="S381" s="223">
        <v>0</v>
      </c>
      <c r="T381" s="224">
        <f>S381*H381</f>
        <v>0</v>
      </c>
      <c r="AR381" s="225" t="s">
        <v>302</v>
      </c>
      <c r="AT381" s="225" t="s">
        <v>175</v>
      </c>
      <c r="AU381" s="225" t="s">
        <v>137</v>
      </c>
      <c r="AY381" s="15" t="s">
        <v>129</v>
      </c>
      <c r="BE381" s="226">
        <f>IF(N381="základná",J381,0)</f>
        <v>0</v>
      </c>
      <c r="BF381" s="226">
        <f>IF(N381="znížená",J381,0)</f>
        <v>0</v>
      </c>
      <c r="BG381" s="226">
        <f>IF(N381="zákl. prenesená",J381,0)</f>
        <v>0</v>
      </c>
      <c r="BH381" s="226">
        <f>IF(N381="zníž. prenesená",J381,0)</f>
        <v>0</v>
      </c>
      <c r="BI381" s="226">
        <f>IF(N381="nulová",J381,0)</f>
        <v>0</v>
      </c>
      <c r="BJ381" s="15" t="s">
        <v>137</v>
      </c>
      <c r="BK381" s="227">
        <f>ROUND(I381*H381,3)</f>
        <v>0</v>
      </c>
      <c r="BL381" s="15" t="s">
        <v>219</v>
      </c>
      <c r="BM381" s="225" t="s">
        <v>843</v>
      </c>
    </row>
    <row r="382" s="1" customFormat="1" ht="16.5" customHeight="1">
      <c r="B382" s="36"/>
      <c r="C382" s="215" t="s">
        <v>844</v>
      </c>
      <c r="D382" s="215" t="s">
        <v>131</v>
      </c>
      <c r="E382" s="216" t="s">
        <v>845</v>
      </c>
      <c r="F382" s="217" t="s">
        <v>846</v>
      </c>
      <c r="G382" s="218" t="s">
        <v>222</v>
      </c>
      <c r="H382" s="219">
        <v>2</v>
      </c>
      <c r="I382" s="220"/>
      <c r="J382" s="219">
        <f>ROUND(I382*H382,3)</f>
        <v>0</v>
      </c>
      <c r="K382" s="217" t="s">
        <v>666</v>
      </c>
      <c r="L382" s="41"/>
      <c r="M382" s="221" t="s">
        <v>1</v>
      </c>
      <c r="N382" s="222" t="s">
        <v>41</v>
      </c>
      <c r="O382" s="84"/>
      <c r="P382" s="223">
        <f>O382*H382</f>
        <v>0</v>
      </c>
      <c r="Q382" s="223">
        <v>0.00012</v>
      </c>
      <c r="R382" s="223">
        <f>Q382*H382</f>
        <v>0.00024000000000000001</v>
      </c>
      <c r="S382" s="223">
        <v>0</v>
      </c>
      <c r="T382" s="224">
        <f>S382*H382</f>
        <v>0</v>
      </c>
      <c r="AR382" s="225" t="s">
        <v>219</v>
      </c>
      <c r="AT382" s="225" t="s">
        <v>131</v>
      </c>
      <c r="AU382" s="225" t="s">
        <v>137</v>
      </c>
      <c r="AY382" s="15" t="s">
        <v>129</v>
      </c>
      <c r="BE382" s="226">
        <f>IF(N382="základná",J382,0)</f>
        <v>0</v>
      </c>
      <c r="BF382" s="226">
        <f>IF(N382="znížená",J382,0)</f>
        <v>0</v>
      </c>
      <c r="BG382" s="226">
        <f>IF(N382="zákl. prenesená",J382,0)</f>
        <v>0</v>
      </c>
      <c r="BH382" s="226">
        <f>IF(N382="zníž. prenesená",J382,0)</f>
        <v>0</v>
      </c>
      <c r="BI382" s="226">
        <f>IF(N382="nulová",J382,0)</f>
        <v>0</v>
      </c>
      <c r="BJ382" s="15" t="s">
        <v>137</v>
      </c>
      <c r="BK382" s="227">
        <f>ROUND(I382*H382,3)</f>
        <v>0</v>
      </c>
      <c r="BL382" s="15" t="s">
        <v>219</v>
      </c>
      <c r="BM382" s="225" t="s">
        <v>847</v>
      </c>
    </row>
    <row r="383" s="1" customFormat="1" ht="16.5" customHeight="1">
      <c r="B383" s="36"/>
      <c r="C383" s="251" t="s">
        <v>848</v>
      </c>
      <c r="D383" s="251" t="s">
        <v>175</v>
      </c>
      <c r="E383" s="252" t="s">
        <v>849</v>
      </c>
      <c r="F383" s="253" t="s">
        <v>850</v>
      </c>
      <c r="G383" s="254" t="s">
        <v>222</v>
      </c>
      <c r="H383" s="255">
        <v>2</v>
      </c>
      <c r="I383" s="256"/>
      <c r="J383" s="255">
        <f>ROUND(I383*H383,3)</f>
        <v>0</v>
      </c>
      <c r="K383" s="253" t="s">
        <v>1</v>
      </c>
      <c r="L383" s="257"/>
      <c r="M383" s="258" t="s">
        <v>1</v>
      </c>
      <c r="N383" s="259" t="s">
        <v>41</v>
      </c>
      <c r="O383" s="84"/>
      <c r="P383" s="223">
        <f>O383*H383</f>
        <v>0</v>
      </c>
      <c r="Q383" s="223">
        <v>0.00132</v>
      </c>
      <c r="R383" s="223">
        <f>Q383*H383</f>
        <v>0.00264</v>
      </c>
      <c r="S383" s="223">
        <v>0</v>
      </c>
      <c r="T383" s="224">
        <f>S383*H383</f>
        <v>0</v>
      </c>
      <c r="AR383" s="225" t="s">
        <v>302</v>
      </c>
      <c r="AT383" s="225" t="s">
        <v>175</v>
      </c>
      <c r="AU383" s="225" t="s">
        <v>137</v>
      </c>
      <c r="AY383" s="15" t="s">
        <v>129</v>
      </c>
      <c r="BE383" s="226">
        <f>IF(N383="základná",J383,0)</f>
        <v>0</v>
      </c>
      <c r="BF383" s="226">
        <f>IF(N383="znížená",J383,0)</f>
        <v>0</v>
      </c>
      <c r="BG383" s="226">
        <f>IF(N383="zákl. prenesená",J383,0)</f>
        <v>0</v>
      </c>
      <c r="BH383" s="226">
        <f>IF(N383="zníž. prenesená",J383,0)</f>
        <v>0</v>
      </c>
      <c r="BI383" s="226">
        <f>IF(N383="nulová",J383,0)</f>
        <v>0</v>
      </c>
      <c r="BJ383" s="15" t="s">
        <v>137</v>
      </c>
      <c r="BK383" s="227">
        <f>ROUND(I383*H383,3)</f>
        <v>0</v>
      </c>
      <c r="BL383" s="15" t="s">
        <v>219</v>
      </c>
      <c r="BM383" s="225" t="s">
        <v>851</v>
      </c>
    </row>
    <row r="384" s="1" customFormat="1" ht="24" customHeight="1">
      <c r="B384" s="36"/>
      <c r="C384" s="215" t="s">
        <v>852</v>
      </c>
      <c r="D384" s="215" t="s">
        <v>131</v>
      </c>
      <c r="E384" s="216" t="s">
        <v>853</v>
      </c>
      <c r="F384" s="217" t="s">
        <v>854</v>
      </c>
      <c r="G384" s="218" t="s">
        <v>222</v>
      </c>
      <c r="H384" s="219">
        <v>2</v>
      </c>
      <c r="I384" s="220"/>
      <c r="J384" s="219">
        <f>ROUND(I384*H384,3)</f>
        <v>0</v>
      </c>
      <c r="K384" s="217" t="s">
        <v>666</v>
      </c>
      <c r="L384" s="41"/>
      <c r="M384" s="221" t="s">
        <v>1</v>
      </c>
      <c r="N384" s="222" t="s">
        <v>41</v>
      </c>
      <c r="O384" s="84"/>
      <c r="P384" s="223">
        <f>O384*H384</f>
        <v>0</v>
      </c>
      <c r="Q384" s="223">
        <v>1.0000000000000001E-05</v>
      </c>
      <c r="R384" s="223">
        <f>Q384*H384</f>
        <v>2.0000000000000002E-05</v>
      </c>
      <c r="S384" s="223">
        <v>0</v>
      </c>
      <c r="T384" s="224">
        <f>S384*H384</f>
        <v>0</v>
      </c>
      <c r="AR384" s="225" t="s">
        <v>219</v>
      </c>
      <c r="AT384" s="225" t="s">
        <v>131</v>
      </c>
      <c r="AU384" s="225" t="s">
        <v>137</v>
      </c>
      <c r="AY384" s="15" t="s">
        <v>129</v>
      </c>
      <c r="BE384" s="226">
        <f>IF(N384="základná",J384,0)</f>
        <v>0</v>
      </c>
      <c r="BF384" s="226">
        <f>IF(N384="znížená",J384,0)</f>
        <v>0</v>
      </c>
      <c r="BG384" s="226">
        <f>IF(N384="zákl. prenesená",J384,0)</f>
        <v>0</v>
      </c>
      <c r="BH384" s="226">
        <f>IF(N384="zníž. prenesená",J384,0)</f>
        <v>0</v>
      </c>
      <c r="BI384" s="226">
        <f>IF(N384="nulová",J384,0)</f>
        <v>0</v>
      </c>
      <c r="BJ384" s="15" t="s">
        <v>137</v>
      </c>
      <c r="BK384" s="227">
        <f>ROUND(I384*H384,3)</f>
        <v>0</v>
      </c>
      <c r="BL384" s="15" t="s">
        <v>219</v>
      </c>
      <c r="BM384" s="225" t="s">
        <v>855</v>
      </c>
    </row>
    <row r="385" s="1" customFormat="1" ht="16.5" customHeight="1">
      <c r="B385" s="36"/>
      <c r="C385" s="251" t="s">
        <v>856</v>
      </c>
      <c r="D385" s="251" t="s">
        <v>175</v>
      </c>
      <c r="E385" s="252" t="s">
        <v>857</v>
      </c>
      <c r="F385" s="253" t="s">
        <v>858</v>
      </c>
      <c r="G385" s="254" t="s">
        <v>222</v>
      </c>
      <c r="H385" s="255">
        <v>2</v>
      </c>
      <c r="I385" s="256"/>
      <c r="J385" s="255">
        <f>ROUND(I385*H385,3)</f>
        <v>0</v>
      </c>
      <c r="K385" s="253" t="s">
        <v>666</v>
      </c>
      <c r="L385" s="257"/>
      <c r="M385" s="258" t="s">
        <v>1</v>
      </c>
      <c r="N385" s="259" t="s">
        <v>41</v>
      </c>
      <c r="O385" s="84"/>
      <c r="P385" s="223">
        <f>O385*H385</f>
        <v>0</v>
      </c>
      <c r="Q385" s="223">
        <v>0.00023000000000000001</v>
      </c>
      <c r="R385" s="223">
        <f>Q385*H385</f>
        <v>0.00046000000000000001</v>
      </c>
      <c r="S385" s="223">
        <v>0</v>
      </c>
      <c r="T385" s="224">
        <f>S385*H385</f>
        <v>0</v>
      </c>
      <c r="AR385" s="225" t="s">
        <v>302</v>
      </c>
      <c r="AT385" s="225" t="s">
        <v>175</v>
      </c>
      <c r="AU385" s="225" t="s">
        <v>137</v>
      </c>
      <c r="AY385" s="15" t="s">
        <v>129</v>
      </c>
      <c r="BE385" s="226">
        <f>IF(N385="základná",J385,0)</f>
        <v>0</v>
      </c>
      <c r="BF385" s="226">
        <f>IF(N385="znížená",J385,0)</f>
        <v>0</v>
      </c>
      <c r="BG385" s="226">
        <f>IF(N385="zákl. prenesená",J385,0)</f>
        <v>0</v>
      </c>
      <c r="BH385" s="226">
        <f>IF(N385="zníž. prenesená",J385,0)</f>
        <v>0</v>
      </c>
      <c r="BI385" s="226">
        <f>IF(N385="nulová",J385,0)</f>
        <v>0</v>
      </c>
      <c r="BJ385" s="15" t="s">
        <v>137</v>
      </c>
      <c r="BK385" s="227">
        <f>ROUND(I385*H385,3)</f>
        <v>0</v>
      </c>
      <c r="BL385" s="15" t="s">
        <v>219</v>
      </c>
      <c r="BM385" s="225" t="s">
        <v>859</v>
      </c>
    </row>
    <row r="386" s="1" customFormat="1" ht="16.5" customHeight="1">
      <c r="B386" s="36"/>
      <c r="C386" s="215" t="s">
        <v>860</v>
      </c>
      <c r="D386" s="215" t="s">
        <v>131</v>
      </c>
      <c r="E386" s="216" t="s">
        <v>861</v>
      </c>
      <c r="F386" s="217" t="s">
        <v>862</v>
      </c>
      <c r="G386" s="218" t="s">
        <v>222</v>
      </c>
      <c r="H386" s="219">
        <v>3</v>
      </c>
      <c r="I386" s="220"/>
      <c r="J386" s="219">
        <f>ROUND(I386*H386,3)</f>
        <v>0</v>
      </c>
      <c r="K386" s="217" t="s">
        <v>863</v>
      </c>
      <c r="L386" s="41"/>
      <c r="M386" s="221" t="s">
        <v>1</v>
      </c>
      <c r="N386" s="222" t="s">
        <v>41</v>
      </c>
      <c r="O386" s="84"/>
      <c r="P386" s="223">
        <f>O386*H386</f>
        <v>0</v>
      </c>
      <c r="Q386" s="223">
        <v>0</v>
      </c>
      <c r="R386" s="223">
        <f>Q386*H386</f>
        <v>0</v>
      </c>
      <c r="S386" s="223">
        <v>0</v>
      </c>
      <c r="T386" s="224">
        <f>S386*H386</f>
        <v>0</v>
      </c>
      <c r="AR386" s="225" t="s">
        <v>219</v>
      </c>
      <c r="AT386" s="225" t="s">
        <v>131</v>
      </c>
      <c r="AU386" s="225" t="s">
        <v>137</v>
      </c>
      <c r="AY386" s="15" t="s">
        <v>129</v>
      </c>
      <c r="BE386" s="226">
        <f>IF(N386="základná",J386,0)</f>
        <v>0</v>
      </c>
      <c r="BF386" s="226">
        <f>IF(N386="znížená",J386,0)</f>
        <v>0</v>
      </c>
      <c r="BG386" s="226">
        <f>IF(N386="zákl. prenesená",J386,0)</f>
        <v>0</v>
      </c>
      <c r="BH386" s="226">
        <f>IF(N386="zníž. prenesená",J386,0)</f>
        <v>0</v>
      </c>
      <c r="BI386" s="226">
        <f>IF(N386="nulová",J386,0)</f>
        <v>0</v>
      </c>
      <c r="BJ386" s="15" t="s">
        <v>137</v>
      </c>
      <c r="BK386" s="227">
        <f>ROUND(I386*H386,3)</f>
        <v>0</v>
      </c>
      <c r="BL386" s="15" t="s">
        <v>219</v>
      </c>
      <c r="BM386" s="225" t="s">
        <v>864</v>
      </c>
    </row>
    <row r="387" s="1" customFormat="1" ht="16.5" customHeight="1">
      <c r="B387" s="36"/>
      <c r="C387" s="251" t="s">
        <v>865</v>
      </c>
      <c r="D387" s="251" t="s">
        <v>175</v>
      </c>
      <c r="E387" s="252" t="s">
        <v>866</v>
      </c>
      <c r="F387" s="253" t="s">
        <v>867</v>
      </c>
      <c r="G387" s="254" t="s">
        <v>222</v>
      </c>
      <c r="H387" s="255">
        <v>3</v>
      </c>
      <c r="I387" s="256"/>
      <c r="J387" s="255">
        <f>ROUND(I387*H387,3)</f>
        <v>0</v>
      </c>
      <c r="K387" s="253" t="s">
        <v>1</v>
      </c>
      <c r="L387" s="257"/>
      <c r="M387" s="258" t="s">
        <v>1</v>
      </c>
      <c r="N387" s="259" t="s">
        <v>41</v>
      </c>
      <c r="O387" s="84"/>
      <c r="P387" s="223">
        <f>O387*H387</f>
        <v>0</v>
      </c>
      <c r="Q387" s="223">
        <v>0</v>
      </c>
      <c r="R387" s="223">
        <f>Q387*H387</f>
        <v>0</v>
      </c>
      <c r="S387" s="223">
        <v>0</v>
      </c>
      <c r="T387" s="224">
        <f>S387*H387</f>
        <v>0</v>
      </c>
      <c r="AR387" s="225" t="s">
        <v>302</v>
      </c>
      <c r="AT387" s="225" t="s">
        <v>175</v>
      </c>
      <c r="AU387" s="225" t="s">
        <v>137</v>
      </c>
      <c r="AY387" s="15" t="s">
        <v>129</v>
      </c>
      <c r="BE387" s="226">
        <f>IF(N387="základná",J387,0)</f>
        <v>0</v>
      </c>
      <c r="BF387" s="226">
        <f>IF(N387="znížená",J387,0)</f>
        <v>0</v>
      </c>
      <c r="BG387" s="226">
        <f>IF(N387="zákl. prenesená",J387,0)</f>
        <v>0</v>
      </c>
      <c r="BH387" s="226">
        <f>IF(N387="zníž. prenesená",J387,0)</f>
        <v>0</v>
      </c>
      <c r="BI387" s="226">
        <f>IF(N387="nulová",J387,0)</f>
        <v>0</v>
      </c>
      <c r="BJ387" s="15" t="s">
        <v>137</v>
      </c>
      <c r="BK387" s="227">
        <f>ROUND(I387*H387,3)</f>
        <v>0</v>
      </c>
      <c r="BL387" s="15" t="s">
        <v>219</v>
      </c>
      <c r="BM387" s="225" t="s">
        <v>868</v>
      </c>
    </row>
    <row r="388" s="1" customFormat="1" ht="24" customHeight="1">
      <c r="B388" s="36"/>
      <c r="C388" s="215" t="s">
        <v>869</v>
      </c>
      <c r="D388" s="215" t="s">
        <v>131</v>
      </c>
      <c r="E388" s="216" t="s">
        <v>870</v>
      </c>
      <c r="F388" s="217" t="s">
        <v>871</v>
      </c>
      <c r="G388" s="218" t="s">
        <v>178</v>
      </c>
      <c r="H388" s="219">
        <v>0.14199999999999999</v>
      </c>
      <c r="I388" s="220"/>
      <c r="J388" s="219">
        <f>ROUND(I388*H388,3)</f>
        <v>0</v>
      </c>
      <c r="K388" s="217" t="s">
        <v>135</v>
      </c>
      <c r="L388" s="41"/>
      <c r="M388" s="221" t="s">
        <v>1</v>
      </c>
      <c r="N388" s="222" t="s">
        <v>41</v>
      </c>
      <c r="O388" s="84"/>
      <c r="P388" s="223">
        <f>O388*H388</f>
        <v>0</v>
      </c>
      <c r="Q388" s="223">
        <v>0</v>
      </c>
      <c r="R388" s="223">
        <f>Q388*H388</f>
        <v>0</v>
      </c>
      <c r="S388" s="223">
        <v>0</v>
      </c>
      <c r="T388" s="224">
        <f>S388*H388</f>
        <v>0</v>
      </c>
      <c r="AR388" s="225" t="s">
        <v>219</v>
      </c>
      <c r="AT388" s="225" t="s">
        <v>131</v>
      </c>
      <c r="AU388" s="225" t="s">
        <v>137</v>
      </c>
      <c r="AY388" s="15" t="s">
        <v>129</v>
      </c>
      <c r="BE388" s="226">
        <f>IF(N388="základná",J388,0)</f>
        <v>0</v>
      </c>
      <c r="BF388" s="226">
        <f>IF(N388="znížená",J388,0)</f>
        <v>0</v>
      </c>
      <c r="BG388" s="226">
        <f>IF(N388="zákl. prenesená",J388,0)</f>
        <v>0</v>
      </c>
      <c r="BH388" s="226">
        <f>IF(N388="zníž. prenesená",J388,0)</f>
        <v>0</v>
      </c>
      <c r="BI388" s="226">
        <f>IF(N388="nulová",J388,0)</f>
        <v>0</v>
      </c>
      <c r="BJ388" s="15" t="s">
        <v>137</v>
      </c>
      <c r="BK388" s="227">
        <f>ROUND(I388*H388,3)</f>
        <v>0</v>
      </c>
      <c r="BL388" s="15" t="s">
        <v>219</v>
      </c>
      <c r="BM388" s="225" t="s">
        <v>872</v>
      </c>
    </row>
    <row r="389" s="11" customFormat="1" ht="22.8" customHeight="1">
      <c r="B389" s="199"/>
      <c r="C389" s="200"/>
      <c r="D389" s="201" t="s">
        <v>74</v>
      </c>
      <c r="E389" s="213" t="s">
        <v>873</v>
      </c>
      <c r="F389" s="213" t="s">
        <v>874</v>
      </c>
      <c r="G389" s="200"/>
      <c r="H389" s="200"/>
      <c r="I389" s="203"/>
      <c r="J389" s="214">
        <f>BK389</f>
        <v>0</v>
      </c>
      <c r="K389" s="200"/>
      <c r="L389" s="205"/>
      <c r="M389" s="206"/>
      <c r="N389" s="207"/>
      <c r="O389" s="207"/>
      <c r="P389" s="208">
        <f>SUM(P390:P394)</f>
        <v>0</v>
      </c>
      <c r="Q389" s="207"/>
      <c r="R389" s="208">
        <f>SUM(R390:R394)</f>
        <v>0.17221692</v>
      </c>
      <c r="S389" s="207"/>
      <c r="T389" s="209">
        <f>SUM(T390:T394)</f>
        <v>0</v>
      </c>
      <c r="AR389" s="210" t="s">
        <v>137</v>
      </c>
      <c r="AT389" s="211" t="s">
        <v>74</v>
      </c>
      <c r="AU389" s="211" t="s">
        <v>80</v>
      </c>
      <c r="AY389" s="210" t="s">
        <v>129</v>
      </c>
      <c r="BK389" s="212">
        <f>SUM(BK390:BK394)</f>
        <v>0</v>
      </c>
    </row>
    <row r="390" s="1" customFormat="1" ht="24" customHeight="1">
      <c r="B390" s="36"/>
      <c r="C390" s="215" t="s">
        <v>875</v>
      </c>
      <c r="D390" s="215" t="s">
        <v>131</v>
      </c>
      <c r="E390" s="216" t="s">
        <v>876</v>
      </c>
      <c r="F390" s="217" t="s">
        <v>877</v>
      </c>
      <c r="G390" s="218" t="s">
        <v>195</v>
      </c>
      <c r="H390" s="219">
        <v>4.3680000000000003</v>
      </c>
      <c r="I390" s="220"/>
      <c r="J390" s="219">
        <f>ROUND(I390*H390,3)</f>
        <v>0</v>
      </c>
      <c r="K390" s="217" t="s">
        <v>135</v>
      </c>
      <c r="L390" s="41"/>
      <c r="M390" s="221" t="s">
        <v>1</v>
      </c>
      <c r="N390" s="222" t="s">
        <v>41</v>
      </c>
      <c r="O390" s="84"/>
      <c r="P390" s="223">
        <f>O390*H390</f>
        <v>0</v>
      </c>
      <c r="Q390" s="223">
        <v>0.022040000000000001</v>
      </c>
      <c r="R390" s="223">
        <f>Q390*H390</f>
        <v>0.096270720000000004</v>
      </c>
      <c r="S390" s="223">
        <v>0</v>
      </c>
      <c r="T390" s="224">
        <f>S390*H390</f>
        <v>0</v>
      </c>
      <c r="AR390" s="225" t="s">
        <v>219</v>
      </c>
      <c r="AT390" s="225" t="s">
        <v>131</v>
      </c>
      <c r="AU390" s="225" t="s">
        <v>137</v>
      </c>
      <c r="AY390" s="15" t="s">
        <v>129</v>
      </c>
      <c r="BE390" s="226">
        <f>IF(N390="základná",J390,0)</f>
        <v>0</v>
      </c>
      <c r="BF390" s="226">
        <f>IF(N390="znížená",J390,0)</f>
        <v>0</v>
      </c>
      <c r="BG390" s="226">
        <f>IF(N390="zákl. prenesená",J390,0)</f>
        <v>0</v>
      </c>
      <c r="BH390" s="226">
        <f>IF(N390="zníž. prenesená",J390,0)</f>
        <v>0</v>
      </c>
      <c r="BI390" s="226">
        <f>IF(N390="nulová",J390,0)</f>
        <v>0</v>
      </c>
      <c r="BJ390" s="15" t="s">
        <v>137</v>
      </c>
      <c r="BK390" s="227">
        <f>ROUND(I390*H390,3)</f>
        <v>0</v>
      </c>
      <c r="BL390" s="15" t="s">
        <v>219</v>
      </c>
      <c r="BM390" s="225" t="s">
        <v>878</v>
      </c>
    </row>
    <row r="391" s="12" customFormat="1">
      <c r="B391" s="228"/>
      <c r="C391" s="229"/>
      <c r="D391" s="230" t="s">
        <v>139</v>
      </c>
      <c r="E391" s="231" t="s">
        <v>1</v>
      </c>
      <c r="F391" s="232" t="s">
        <v>879</v>
      </c>
      <c r="G391" s="229"/>
      <c r="H391" s="233">
        <v>4.3680000000000003</v>
      </c>
      <c r="I391" s="234"/>
      <c r="J391" s="229"/>
      <c r="K391" s="229"/>
      <c r="L391" s="235"/>
      <c r="M391" s="236"/>
      <c r="N391" s="237"/>
      <c r="O391" s="237"/>
      <c r="P391" s="237"/>
      <c r="Q391" s="237"/>
      <c r="R391" s="237"/>
      <c r="S391" s="237"/>
      <c r="T391" s="238"/>
      <c r="AT391" s="239" t="s">
        <v>139</v>
      </c>
      <c r="AU391" s="239" t="s">
        <v>137</v>
      </c>
      <c r="AV391" s="12" t="s">
        <v>137</v>
      </c>
      <c r="AW391" s="12" t="s">
        <v>30</v>
      </c>
      <c r="AX391" s="12" t="s">
        <v>80</v>
      </c>
      <c r="AY391" s="239" t="s">
        <v>129</v>
      </c>
    </row>
    <row r="392" s="1" customFormat="1" ht="24" customHeight="1">
      <c r="B392" s="36"/>
      <c r="C392" s="215" t="s">
        <v>880</v>
      </c>
      <c r="D392" s="215" t="s">
        <v>131</v>
      </c>
      <c r="E392" s="216" t="s">
        <v>881</v>
      </c>
      <c r="F392" s="217" t="s">
        <v>882</v>
      </c>
      <c r="G392" s="218" t="s">
        <v>195</v>
      </c>
      <c r="H392" s="219">
        <v>6.2199999999999998</v>
      </c>
      <c r="I392" s="220"/>
      <c r="J392" s="219">
        <f>ROUND(I392*H392,3)</f>
        <v>0</v>
      </c>
      <c r="K392" s="217" t="s">
        <v>135</v>
      </c>
      <c r="L392" s="41"/>
      <c r="M392" s="221" t="s">
        <v>1</v>
      </c>
      <c r="N392" s="222" t="s">
        <v>41</v>
      </c>
      <c r="O392" s="84"/>
      <c r="P392" s="223">
        <f>O392*H392</f>
        <v>0</v>
      </c>
      <c r="Q392" s="223">
        <v>0.01221</v>
      </c>
      <c r="R392" s="223">
        <f>Q392*H392</f>
        <v>0.075946200000000005</v>
      </c>
      <c r="S392" s="223">
        <v>0</v>
      </c>
      <c r="T392" s="224">
        <f>S392*H392</f>
        <v>0</v>
      </c>
      <c r="AR392" s="225" t="s">
        <v>219</v>
      </c>
      <c r="AT392" s="225" t="s">
        <v>131</v>
      </c>
      <c r="AU392" s="225" t="s">
        <v>137</v>
      </c>
      <c r="AY392" s="15" t="s">
        <v>129</v>
      </c>
      <c r="BE392" s="226">
        <f>IF(N392="základná",J392,0)</f>
        <v>0</v>
      </c>
      <c r="BF392" s="226">
        <f>IF(N392="znížená",J392,0)</f>
        <v>0</v>
      </c>
      <c r="BG392" s="226">
        <f>IF(N392="zákl. prenesená",J392,0)</f>
        <v>0</v>
      </c>
      <c r="BH392" s="226">
        <f>IF(N392="zníž. prenesená",J392,0)</f>
        <v>0</v>
      </c>
      <c r="BI392" s="226">
        <f>IF(N392="nulová",J392,0)</f>
        <v>0</v>
      </c>
      <c r="BJ392" s="15" t="s">
        <v>137</v>
      </c>
      <c r="BK392" s="227">
        <f>ROUND(I392*H392,3)</f>
        <v>0</v>
      </c>
      <c r="BL392" s="15" t="s">
        <v>219</v>
      </c>
      <c r="BM392" s="225" t="s">
        <v>883</v>
      </c>
    </row>
    <row r="393" s="12" customFormat="1">
      <c r="B393" s="228"/>
      <c r="C393" s="229"/>
      <c r="D393" s="230" t="s">
        <v>139</v>
      </c>
      <c r="E393" s="231" t="s">
        <v>1</v>
      </c>
      <c r="F393" s="232" t="s">
        <v>884</v>
      </c>
      <c r="G393" s="229"/>
      <c r="H393" s="233">
        <v>6.2199999999999998</v>
      </c>
      <c r="I393" s="234"/>
      <c r="J393" s="229"/>
      <c r="K393" s="229"/>
      <c r="L393" s="235"/>
      <c r="M393" s="236"/>
      <c r="N393" s="237"/>
      <c r="O393" s="237"/>
      <c r="P393" s="237"/>
      <c r="Q393" s="237"/>
      <c r="R393" s="237"/>
      <c r="S393" s="237"/>
      <c r="T393" s="238"/>
      <c r="AT393" s="239" t="s">
        <v>139</v>
      </c>
      <c r="AU393" s="239" t="s">
        <v>137</v>
      </c>
      <c r="AV393" s="12" t="s">
        <v>137</v>
      </c>
      <c r="AW393" s="12" t="s">
        <v>30</v>
      </c>
      <c r="AX393" s="12" t="s">
        <v>80</v>
      </c>
      <c r="AY393" s="239" t="s">
        <v>129</v>
      </c>
    </row>
    <row r="394" s="1" customFormat="1" ht="24" customHeight="1">
      <c r="B394" s="36"/>
      <c r="C394" s="215" t="s">
        <v>885</v>
      </c>
      <c r="D394" s="215" t="s">
        <v>131</v>
      </c>
      <c r="E394" s="216" t="s">
        <v>886</v>
      </c>
      <c r="F394" s="217" t="s">
        <v>887</v>
      </c>
      <c r="G394" s="218" t="s">
        <v>178</v>
      </c>
      <c r="H394" s="219">
        <v>0.17199999999999999</v>
      </c>
      <c r="I394" s="220"/>
      <c r="J394" s="219">
        <f>ROUND(I394*H394,3)</f>
        <v>0</v>
      </c>
      <c r="K394" s="217" t="s">
        <v>135</v>
      </c>
      <c r="L394" s="41"/>
      <c r="M394" s="221" t="s">
        <v>1</v>
      </c>
      <c r="N394" s="222" t="s">
        <v>41</v>
      </c>
      <c r="O394" s="84"/>
      <c r="P394" s="223">
        <f>O394*H394</f>
        <v>0</v>
      </c>
      <c r="Q394" s="223">
        <v>0</v>
      </c>
      <c r="R394" s="223">
        <f>Q394*H394</f>
        <v>0</v>
      </c>
      <c r="S394" s="223">
        <v>0</v>
      </c>
      <c r="T394" s="224">
        <f>S394*H394</f>
        <v>0</v>
      </c>
      <c r="AR394" s="225" t="s">
        <v>219</v>
      </c>
      <c r="AT394" s="225" t="s">
        <v>131</v>
      </c>
      <c r="AU394" s="225" t="s">
        <v>137</v>
      </c>
      <c r="AY394" s="15" t="s">
        <v>129</v>
      </c>
      <c r="BE394" s="226">
        <f>IF(N394="základná",J394,0)</f>
        <v>0</v>
      </c>
      <c r="BF394" s="226">
        <f>IF(N394="znížená",J394,0)</f>
        <v>0</v>
      </c>
      <c r="BG394" s="226">
        <f>IF(N394="zákl. prenesená",J394,0)</f>
        <v>0</v>
      </c>
      <c r="BH394" s="226">
        <f>IF(N394="zníž. prenesená",J394,0)</f>
        <v>0</v>
      </c>
      <c r="BI394" s="226">
        <f>IF(N394="nulová",J394,0)</f>
        <v>0</v>
      </c>
      <c r="BJ394" s="15" t="s">
        <v>137</v>
      </c>
      <c r="BK394" s="227">
        <f>ROUND(I394*H394,3)</f>
        <v>0</v>
      </c>
      <c r="BL394" s="15" t="s">
        <v>219</v>
      </c>
      <c r="BM394" s="225" t="s">
        <v>888</v>
      </c>
    </row>
    <row r="395" s="11" customFormat="1" ht="22.8" customHeight="1">
      <c r="B395" s="199"/>
      <c r="C395" s="200"/>
      <c r="D395" s="201" t="s">
        <v>74</v>
      </c>
      <c r="E395" s="213" t="s">
        <v>889</v>
      </c>
      <c r="F395" s="213" t="s">
        <v>890</v>
      </c>
      <c r="G395" s="200"/>
      <c r="H395" s="200"/>
      <c r="I395" s="203"/>
      <c r="J395" s="214">
        <f>BK395</f>
        <v>0</v>
      </c>
      <c r="K395" s="200"/>
      <c r="L395" s="205"/>
      <c r="M395" s="206"/>
      <c r="N395" s="207"/>
      <c r="O395" s="207"/>
      <c r="P395" s="208">
        <f>SUM(P396:P398)</f>
        <v>0</v>
      </c>
      <c r="Q395" s="207"/>
      <c r="R395" s="208">
        <f>SUM(R396:R398)</f>
        <v>0.0025199999999999997</v>
      </c>
      <c r="S395" s="207"/>
      <c r="T395" s="209">
        <f>SUM(T396:T398)</f>
        <v>0</v>
      </c>
      <c r="AR395" s="210" t="s">
        <v>137</v>
      </c>
      <c r="AT395" s="211" t="s">
        <v>74</v>
      </c>
      <c r="AU395" s="211" t="s">
        <v>80</v>
      </c>
      <c r="AY395" s="210" t="s">
        <v>129</v>
      </c>
      <c r="BK395" s="212">
        <f>SUM(BK396:BK398)</f>
        <v>0</v>
      </c>
    </row>
    <row r="396" s="1" customFormat="1" ht="24" customHeight="1">
      <c r="B396" s="36"/>
      <c r="C396" s="215" t="s">
        <v>891</v>
      </c>
      <c r="D396" s="215" t="s">
        <v>131</v>
      </c>
      <c r="E396" s="216" t="s">
        <v>892</v>
      </c>
      <c r="F396" s="217" t="s">
        <v>893</v>
      </c>
      <c r="G396" s="218" t="s">
        <v>252</v>
      </c>
      <c r="H396" s="219">
        <v>1.2</v>
      </c>
      <c r="I396" s="220"/>
      <c r="J396" s="219">
        <f>ROUND(I396*H396,3)</f>
        <v>0</v>
      </c>
      <c r="K396" s="217" t="s">
        <v>135</v>
      </c>
      <c r="L396" s="41"/>
      <c r="M396" s="221" t="s">
        <v>1</v>
      </c>
      <c r="N396" s="222" t="s">
        <v>41</v>
      </c>
      <c r="O396" s="84"/>
      <c r="P396" s="223">
        <f>O396*H396</f>
        <v>0</v>
      </c>
      <c r="Q396" s="223">
        <v>0.0020999999999999999</v>
      </c>
      <c r="R396" s="223">
        <f>Q396*H396</f>
        <v>0.0025199999999999997</v>
      </c>
      <c r="S396" s="223">
        <v>0</v>
      </c>
      <c r="T396" s="224">
        <f>S396*H396</f>
        <v>0</v>
      </c>
      <c r="AR396" s="225" t="s">
        <v>219</v>
      </c>
      <c r="AT396" s="225" t="s">
        <v>131</v>
      </c>
      <c r="AU396" s="225" t="s">
        <v>137</v>
      </c>
      <c r="AY396" s="15" t="s">
        <v>129</v>
      </c>
      <c r="BE396" s="226">
        <f>IF(N396="základná",J396,0)</f>
        <v>0</v>
      </c>
      <c r="BF396" s="226">
        <f>IF(N396="znížená",J396,0)</f>
        <v>0</v>
      </c>
      <c r="BG396" s="226">
        <f>IF(N396="zákl. prenesená",J396,0)</f>
        <v>0</v>
      </c>
      <c r="BH396" s="226">
        <f>IF(N396="zníž. prenesená",J396,0)</f>
        <v>0</v>
      </c>
      <c r="BI396" s="226">
        <f>IF(N396="nulová",J396,0)</f>
        <v>0</v>
      </c>
      <c r="BJ396" s="15" t="s">
        <v>137</v>
      </c>
      <c r="BK396" s="227">
        <f>ROUND(I396*H396,3)</f>
        <v>0</v>
      </c>
      <c r="BL396" s="15" t="s">
        <v>219</v>
      </c>
      <c r="BM396" s="225" t="s">
        <v>894</v>
      </c>
    </row>
    <row r="397" s="12" customFormat="1">
      <c r="B397" s="228"/>
      <c r="C397" s="229"/>
      <c r="D397" s="230" t="s">
        <v>139</v>
      </c>
      <c r="E397" s="231" t="s">
        <v>1</v>
      </c>
      <c r="F397" s="232" t="s">
        <v>895</v>
      </c>
      <c r="G397" s="229"/>
      <c r="H397" s="233">
        <v>1.2</v>
      </c>
      <c r="I397" s="234"/>
      <c r="J397" s="229"/>
      <c r="K397" s="229"/>
      <c r="L397" s="235"/>
      <c r="M397" s="236"/>
      <c r="N397" s="237"/>
      <c r="O397" s="237"/>
      <c r="P397" s="237"/>
      <c r="Q397" s="237"/>
      <c r="R397" s="237"/>
      <c r="S397" s="237"/>
      <c r="T397" s="238"/>
      <c r="AT397" s="239" t="s">
        <v>139</v>
      </c>
      <c r="AU397" s="239" t="s">
        <v>137</v>
      </c>
      <c r="AV397" s="12" t="s">
        <v>137</v>
      </c>
      <c r="AW397" s="12" t="s">
        <v>30</v>
      </c>
      <c r="AX397" s="12" t="s">
        <v>80</v>
      </c>
      <c r="AY397" s="239" t="s">
        <v>129</v>
      </c>
    </row>
    <row r="398" s="1" customFormat="1" ht="24" customHeight="1">
      <c r="B398" s="36"/>
      <c r="C398" s="215" t="s">
        <v>896</v>
      </c>
      <c r="D398" s="215" t="s">
        <v>131</v>
      </c>
      <c r="E398" s="216" t="s">
        <v>897</v>
      </c>
      <c r="F398" s="217" t="s">
        <v>898</v>
      </c>
      <c r="G398" s="218" t="s">
        <v>178</v>
      </c>
      <c r="H398" s="219">
        <v>0.0030000000000000001</v>
      </c>
      <c r="I398" s="220"/>
      <c r="J398" s="219">
        <f>ROUND(I398*H398,3)</f>
        <v>0</v>
      </c>
      <c r="K398" s="217" t="s">
        <v>135</v>
      </c>
      <c r="L398" s="41"/>
      <c r="M398" s="221" t="s">
        <v>1</v>
      </c>
      <c r="N398" s="222" t="s">
        <v>41</v>
      </c>
      <c r="O398" s="84"/>
      <c r="P398" s="223">
        <f>O398*H398</f>
        <v>0</v>
      </c>
      <c r="Q398" s="223">
        <v>0</v>
      </c>
      <c r="R398" s="223">
        <f>Q398*H398</f>
        <v>0</v>
      </c>
      <c r="S398" s="223">
        <v>0</v>
      </c>
      <c r="T398" s="224">
        <f>S398*H398</f>
        <v>0</v>
      </c>
      <c r="AR398" s="225" t="s">
        <v>219</v>
      </c>
      <c r="AT398" s="225" t="s">
        <v>131</v>
      </c>
      <c r="AU398" s="225" t="s">
        <v>137</v>
      </c>
      <c r="AY398" s="15" t="s">
        <v>129</v>
      </c>
      <c r="BE398" s="226">
        <f>IF(N398="základná",J398,0)</f>
        <v>0</v>
      </c>
      <c r="BF398" s="226">
        <f>IF(N398="znížená",J398,0)</f>
        <v>0</v>
      </c>
      <c r="BG398" s="226">
        <f>IF(N398="zákl. prenesená",J398,0)</f>
        <v>0</v>
      </c>
      <c r="BH398" s="226">
        <f>IF(N398="zníž. prenesená",J398,0)</f>
        <v>0</v>
      </c>
      <c r="BI398" s="226">
        <f>IF(N398="nulová",J398,0)</f>
        <v>0</v>
      </c>
      <c r="BJ398" s="15" t="s">
        <v>137</v>
      </c>
      <c r="BK398" s="227">
        <f>ROUND(I398*H398,3)</f>
        <v>0</v>
      </c>
      <c r="BL398" s="15" t="s">
        <v>219</v>
      </c>
      <c r="BM398" s="225" t="s">
        <v>899</v>
      </c>
    </row>
    <row r="399" s="11" customFormat="1" ht="22.8" customHeight="1">
      <c r="B399" s="199"/>
      <c r="C399" s="200"/>
      <c r="D399" s="201" t="s">
        <v>74</v>
      </c>
      <c r="E399" s="213" t="s">
        <v>900</v>
      </c>
      <c r="F399" s="213" t="s">
        <v>901</v>
      </c>
      <c r="G399" s="200"/>
      <c r="H399" s="200"/>
      <c r="I399" s="203"/>
      <c r="J399" s="214">
        <f>BK399</f>
        <v>0</v>
      </c>
      <c r="K399" s="200"/>
      <c r="L399" s="205"/>
      <c r="M399" s="206"/>
      <c r="N399" s="207"/>
      <c r="O399" s="207"/>
      <c r="P399" s="208">
        <f>SUM(P400:P416)</f>
        <v>0</v>
      </c>
      <c r="Q399" s="207"/>
      <c r="R399" s="208">
        <f>SUM(R400:R416)</f>
        <v>0.46533599999999997</v>
      </c>
      <c r="S399" s="207"/>
      <c r="T399" s="209">
        <f>SUM(T400:T416)</f>
        <v>0</v>
      </c>
      <c r="AR399" s="210" t="s">
        <v>137</v>
      </c>
      <c r="AT399" s="211" t="s">
        <v>74</v>
      </c>
      <c r="AU399" s="211" t="s">
        <v>80</v>
      </c>
      <c r="AY399" s="210" t="s">
        <v>129</v>
      </c>
      <c r="BK399" s="212">
        <f>SUM(BK400:BK416)</f>
        <v>0</v>
      </c>
    </row>
    <row r="400" s="1" customFormat="1" ht="24" customHeight="1">
      <c r="B400" s="36"/>
      <c r="C400" s="215" t="s">
        <v>902</v>
      </c>
      <c r="D400" s="215" t="s">
        <v>131</v>
      </c>
      <c r="E400" s="216" t="s">
        <v>903</v>
      </c>
      <c r="F400" s="217" t="s">
        <v>904</v>
      </c>
      <c r="G400" s="218" t="s">
        <v>252</v>
      </c>
      <c r="H400" s="219">
        <v>4.7999999999999998</v>
      </c>
      <c r="I400" s="220"/>
      <c r="J400" s="219">
        <f>ROUND(I400*H400,3)</f>
        <v>0</v>
      </c>
      <c r="K400" s="217" t="s">
        <v>135</v>
      </c>
      <c r="L400" s="41"/>
      <c r="M400" s="221" t="s">
        <v>1</v>
      </c>
      <c r="N400" s="222" t="s">
        <v>41</v>
      </c>
      <c r="O400" s="84"/>
      <c r="P400" s="223">
        <f>O400*H400</f>
        <v>0</v>
      </c>
      <c r="Q400" s="223">
        <v>0.00021000000000000001</v>
      </c>
      <c r="R400" s="223">
        <f>Q400*H400</f>
        <v>0.001008</v>
      </c>
      <c r="S400" s="223">
        <v>0</v>
      </c>
      <c r="T400" s="224">
        <f>S400*H400</f>
        <v>0</v>
      </c>
      <c r="AR400" s="225" t="s">
        <v>219</v>
      </c>
      <c r="AT400" s="225" t="s">
        <v>131</v>
      </c>
      <c r="AU400" s="225" t="s">
        <v>137</v>
      </c>
      <c r="AY400" s="15" t="s">
        <v>129</v>
      </c>
      <c r="BE400" s="226">
        <f>IF(N400="základná",J400,0)</f>
        <v>0</v>
      </c>
      <c r="BF400" s="226">
        <f>IF(N400="znížená",J400,0)</f>
        <v>0</v>
      </c>
      <c r="BG400" s="226">
        <f>IF(N400="zákl. prenesená",J400,0)</f>
        <v>0</v>
      </c>
      <c r="BH400" s="226">
        <f>IF(N400="zníž. prenesená",J400,0)</f>
        <v>0</v>
      </c>
      <c r="BI400" s="226">
        <f>IF(N400="nulová",J400,0)</f>
        <v>0</v>
      </c>
      <c r="BJ400" s="15" t="s">
        <v>137</v>
      </c>
      <c r="BK400" s="227">
        <f>ROUND(I400*H400,3)</f>
        <v>0</v>
      </c>
      <c r="BL400" s="15" t="s">
        <v>219</v>
      </c>
      <c r="BM400" s="225" t="s">
        <v>905</v>
      </c>
    </row>
    <row r="401" s="12" customFormat="1">
      <c r="B401" s="228"/>
      <c r="C401" s="229"/>
      <c r="D401" s="230" t="s">
        <v>139</v>
      </c>
      <c r="E401" s="231" t="s">
        <v>1</v>
      </c>
      <c r="F401" s="232" t="s">
        <v>906</v>
      </c>
      <c r="G401" s="229"/>
      <c r="H401" s="233">
        <v>4.7999999999999998</v>
      </c>
      <c r="I401" s="234"/>
      <c r="J401" s="229"/>
      <c r="K401" s="229"/>
      <c r="L401" s="235"/>
      <c r="M401" s="236"/>
      <c r="N401" s="237"/>
      <c r="O401" s="237"/>
      <c r="P401" s="237"/>
      <c r="Q401" s="237"/>
      <c r="R401" s="237"/>
      <c r="S401" s="237"/>
      <c r="T401" s="238"/>
      <c r="AT401" s="239" t="s">
        <v>139</v>
      </c>
      <c r="AU401" s="239" t="s">
        <v>137</v>
      </c>
      <c r="AV401" s="12" t="s">
        <v>137</v>
      </c>
      <c r="AW401" s="12" t="s">
        <v>30</v>
      </c>
      <c r="AX401" s="12" t="s">
        <v>80</v>
      </c>
      <c r="AY401" s="239" t="s">
        <v>129</v>
      </c>
    </row>
    <row r="402" s="1" customFormat="1" ht="36" customHeight="1">
      <c r="B402" s="36"/>
      <c r="C402" s="251" t="s">
        <v>907</v>
      </c>
      <c r="D402" s="251" t="s">
        <v>175</v>
      </c>
      <c r="E402" s="252" t="s">
        <v>908</v>
      </c>
      <c r="F402" s="253" t="s">
        <v>909</v>
      </c>
      <c r="G402" s="254" t="s">
        <v>252</v>
      </c>
      <c r="H402" s="255">
        <v>5.04</v>
      </c>
      <c r="I402" s="256"/>
      <c r="J402" s="255">
        <f>ROUND(I402*H402,3)</f>
        <v>0</v>
      </c>
      <c r="K402" s="253" t="s">
        <v>135</v>
      </c>
      <c r="L402" s="257"/>
      <c r="M402" s="258" t="s">
        <v>1</v>
      </c>
      <c r="N402" s="259" t="s">
        <v>41</v>
      </c>
      <c r="O402" s="84"/>
      <c r="P402" s="223">
        <f>O402*H402</f>
        <v>0</v>
      </c>
      <c r="Q402" s="223">
        <v>0.00010000000000000001</v>
      </c>
      <c r="R402" s="223">
        <f>Q402*H402</f>
        <v>0.000504</v>
      </c>
      <c r="S402" s="223">
        <v>0</v>
      </c>
      <c r="T402" s="224">
        <f>S402*H402</f>
        <v>0</v>
      </c>
      <c r="AR402" s="225" t="s">
        <v>302</v>
      </c>
      <c r="AT402" s="225" t="s">
        <v>175</v>
      </c>
      <c r="AU402" s="225" t="s">
        <v>137</v>
      </c>
      <c r="AY402" s="15" t="s">
        <v>129</v>
      </c>
      <c r="BE402" s="226">
        <f>IF(N402="základná",J402,0)</f>
        <v>0</v>
      </c>
      <c r="BF402" s="226">
        <f>IF(N402="znížená",J402,0)</f>
        <v>0</v>
      </c>
      <c r="BG402" s="226">
        <f>IF(N402="zákl. prenesená",J402,0)</f>
        <v>0</v>
      </c>
      <c r="BH402" s="226">
        <f>IF(N402="zníž. prenesená",J402,0)</f>
        <v>0</v>
      </c>
      <c r="BI402" s="226">
        <f>IF(N402="nulová",J402,0)</f>
        <v>0</v>
      </c>
      <c r="BJ402" s="15" t="s">
        <v>137</v>
      </c>
      <c r="BK402" s="227">
        <f>ROUND(I402*H402,3)</f>
        <v>0</v>
      </c>
      <c r="BL402" s="15" t="s">
        <v>219</v>
      </c>
      <c r="BM402" s="225" t="s">
        <v>910</v>
      </c>
    </row>
    <row r="403" s="1" customFormat="1" ht="36" customHeight="1">
      <c r="B403" s="36"/>
      <c r="C403" s="251" t="s">
        <v>911</v>
      </c>
      <c r="D403" s="251" t="s">
        <v>175</v>
      </c>
      <c r="E403" s="252" t="s">
        <v>912</v>
      </c>
      <c r="F403" s="253" t="s">
        <v>913</v>
      </c>
      <c r="G403" s="254" t="s">
        <v>252</v>
      </c>
      <c r="H403" s="255">
        <v>5.04</v>
      </c>
      <c r="I403" s="256"/>
      <c r="J403" s="255">
        <f>ROUND(I403*H403,3)</f>
        <v>0</v>
      </c>
      <c r="K403" s="253" t="s">
        <v>135</v>
      </c>
      <c r="L403" s="257"/>
      <c r="M403" s="258" t="s">
        <v>1</v>
      </c>
      <c r="N403" s="259" t="s">
        <v>41</v>
      </c>
      <c r="O403" s="84"/>
      <c r="P403" s="223">
        <f>O403*H403</f>
        <v>0</v>
      </c>
      <c r="Q403" s="223">
        <v>0.00010000000000000001</v>
      </c>
      <c r="R403" s="223">
        <f>Q403*H403</f>
        <v>0.000504</v>
      </c>
      <c r="S403" s="223">
        <v>0</v>
      </c>
      <c r="T403" s="224">
        <f>S403*H403</f>
        <v>0</v>
      </c>
      <c r="AR403" s="225" t="s">
        <v>302</v>
      </c>
      <c r="AT403" s="225" t="s">
        <v>175</v>
      </c>
      <c r="AU403" s="225" t="s">
        <v>137</v>
      </c>
      <c r="AY403" s="15" t="s">
        <v>129</v>
      </c>
      <c r="BE403" s="226">
        <f>IF(N403="základná",J403,0)</f>
        <v>0</v>
      </c>
      <c r="BF403" s="226">
        <f>IF(N403="znížená",J403,0)</f>
        <v>0</v>
      </c>
      <c r="BG403" s="226">
        <f>IF(N403="zákl. prenesená",J403,0)</f>
        <v>0</v>
      </c>
      <c r="BH403" s="226">
        <f>IF(N403="zníž. prenesená",J403,0)</f>
        <v>0</v>
      </c>
      <c r="BI403" s="226">
        <f>IF(N403="nulová",J403,0)</f>
        <v>0</v>
      </c>
      <c r="BJ403" s="15" t="s">
        <v>137</v>
      </c>
      <c r="BK403" s="227">
        <f>ROUND(I403*H403,3)</f>
        <v>0</v>
      </c>
      <c r="BL403" s="15" t="s">
        <v>219</v>
      </c>
      <c r="BM403" s="225" t="s">
        <v>914</v>
      </c>
    </row>
    <row r="404" s="1" customFormat="1" ht="24" customHeight="1">
      <c r="B404" s="36"/>
      <c r="C404" s="251" t="s">
        <v>915</v>
      </c>
      <c r="D404" s="251" t="s">
        <v>175</v>
      </c>
      <c r="E404" s="252" t="s">
        <v>916</v>
      </c>
      <c r="F404" s="253" t="s">
        <v>917</v>
      </c>
      <c r="G404" s="254" t="s">
        <v>222</v>
      </c>
      <c r="H404" s="255">
        <v>2</v>
      </c>
      <c r="I404" s="256"/>
      <c r="J404" s="255">
        <f>ROUND(I404*H404,3)</f>
        <v>0</v>
      </c>
      <c r="K404" s="253" t="s">
        <v>135</v>
      </c>
      <c r="L404" s="257"/>
      <c r="M404" s="258" t="s">
        <v>1</v>
      </c>
      <c r="N404" s="259" t="s">
        <v>41</v>
      </c>
      <c r="O404" s="84"/>
      <c r="P404" s="223">
        <f>O404*H404</f>
        <v>0</v>
      </c>
      <c r="Q404" s="223">
        <v>0.021999999999999999</v>
      </c>
      <c r="R404" s="223">
        <f>Q404*H404</f>
        <v>0.043999999999999997</v>
      </c>
      <c r="S404" s="223">
        <v>0</v>
      </c>
      <c r="T404" s="224">
        <f>S404*H404</f>
        <v>0</v>
      </c>
      <c r="AR404" s="225" t="s">
        <v>302</v>
      </c>
      <c r="AT404" s="225" t="s">
        <v>175</v>
      </c>
      <c r="AU404" s="225" t="s">
        <v>137</v>
      </c>
      <c r="AY404" s="15" t="s">
        <v>129</v>
      </c>
      <c r="BE404" s="226">
        <f>IF(N404="základná",J404,0)</f>
        <v>0</v>
      </c>
      <c r="BF404" s="226">
        <f>IF(N404="znížená",J404,0)</f>
        <v>0</v>
      </c>
      <c r="BG404" s="226">
        <f>IF(N404="zákl. prenesená",J404,0)</f>
        <v>0</v>
      </c>
      <c r="BH404" s="226">
        <f>IF(N404="zníž. prenesená",J404,0)</f>
        <v>0</v>
      </c>
      <c r="BI404" s="226">
        <f>IF(N404="nulová",J404,0)</f>
        <v>0</v>
      </c>
      <c r="BJ404" s="15" t="s">
        <v>137</v>
      </c>
      <c r="BK404" s="227">
        <f>ROUND(I404*H404,3)</f>
        <v>0</v>
      </c>
      <c r="BL404" s="15" t="s">
        <v>219</v>
      </c>
      <c r="BM404" s="225" t="s">
        <v>918</v>
      </c>
    </row>
    <row r="405" s="1" customFormat="1" ht="24" customHeight="1">
      <c r="B405" s="36"/>
      <c r="C405" s="215" t="s">
        <v>919</v>
      </c>
      <c r="D405" s="215" t="s">
        <v>131</v>
      </c>
      <c r="E405" s="216" t="s">
        <v>920</v>
      </c>
      <c r="F405" s="217" t="s">
        <v>921</v>
      </c>
      <c r="G405" s="218" t="s">
        <v>252</v>
      </c>
      <c r="H405" s="219">
        <v>10</v>
      </c>
      <c r="I405" s="220"/>
      <c r="J405" s="219">
        <f>ROUND(I405*H405,3)</f>
        <v>0</v>
      </c>
      <c r="K405" s="217" t="s">
        <v>135</v>
      </c>
      <c r="L405" s="41"/>
      <c r="M405" s="221" t="s">
        <v>1</v>
      </c>
      <c r="N405" s="222" t="s">
        <v>41</v>
      </c>
      <c r="O405" s="84"/>
      <c r="P405" s="223">
        <f>O405*H405</f>
        <v>0</v>
      </c>
      <c r="Q405" s="223">
        <v>0.00021000000000000001</v>
      </c>
      <c r="R405" s="223">
        <f>Q405*H405</f>
        <v>0.0021000000000000003</v>
      </c>
      <c r="S405" s="223">
        <v>0</v>
      </c>
      <c r="T405" s="224">
        <f>S405*H405</f>
        <v>0</v>
      </c>
      <c r="AR405" s="225" t="s">
        <v>219</v>
      </c>
      <c r="AT405" s="225" t="s">
        <v>131</v>
      </c>
      <c r="AU405" s="225" t="s">
        <v>137</v>
      </c>
      <c r="AY405" s="15" t="s">
        <v>129</v>
      </c>
      <c r="BE405" s="226">
        <f>IF(N405="základná",J405,0)</f>
        <v>0</v>
      </c>
      <c r="BF405" s="226">
        <f>IF(N405="znížená",J405,0)</f>
        <v>0</v>
      </c>
      <c r="BG405" s="226">
        <f>IF(N405="zákl. prenesená",J405,0)</f>
        <v>0</v>
      </c>
      <c r="BH405" s="226">
        <f>IF(N405="zníž. prenesená",J405,0)</f>
        <v>0</v>
      </c>
      <c r="BI405" s="226">
        <f>IF(N405="nulová",J405,0)</f>
        <v>0</v>
      </c>
      <c r="BJ405" s="15" t="s">
        <v>137</v>
      </c>
      <c r="BK405" s="227">
        <f>ROUND(I405*H405,3)</f>
        <v>0</v>
      </c>
      <c r="BL405" s="15" t="s">
        <v>219</v>
      </c>
      <c r="BM405" s="225" t="s">
        <v>922</v>
      </c>
    </row>
    <row r="406" s="1" customFormat="1" ht="36" customHeight="1">
      <c r="B406" s="36"/>
      <c r="C406" s="251" t="s">
        <v>923</v>
      </c>
      <c r="D406" s="251" t="s">
        <v>175</v>
      </c>
      <c r="E406" s="252" t="s">
        <v>908</v>
      </c>
      <c r="F406" s="253" t="s">
        <v>909</v>
      </c>
      <c r="G406" s="254" t="s">
        <v>252</v>
      </c>
      <c r="H406" s="255">
        <v>10.5</v>
      </c>
      <c r="I406" s="256"/>
      <c r="J406" s="255">
        <f>ROUND(I406*H406,3)</f>
        <v>0</v>
      </c>
      <c r="K406" s="253" t="s">
        <v>135</v>
      </c>
      <c r="L406" s="257"/>
      <c r="M406" s="258" t="s">
        <v>1</v>
      </c>
      <c r="N406" s="259" t="s">
        <v>41</v>
      </c>
      <c r="O406" s="84"/>
      <c r="P406" s="223">
        <f>O406*H406</f>
        <v>0</v>
      </c>
      <c r="Q406" s="223">
        <v>0.00010000000000000001</v>
      </c>
      <c r="R406" s="223">
        <f>Q406*H406</f>
        <v>0.0010500000000000002</v>
      </c>
      <c r="S406" s="223">
        <v>0</v>
      </c>
      <c r="T406" s="224">
        <f>S406*H406</f>
        <v>0</v>
      </c>
      <c r="AR406" s="225" t="s">
        <v>302</v>
      </c>
      <c r="AT406" s="225" t="s">
        <v>175</v>
      </c>
      <c r="AU406" s="225" t="s">
        <v>137</v>
      </c>
      <c r="AY406" s="15" t="s">
        <v>129</v>
      </c>
      <c r="BE406" s="226">
        <f>IF(N406="základná",J406,0)</f>
        <v>0</v>
      </c>
      <c r="BF406" s="226">
        <f>IF(N406="znížená",J406,0)</f>
        <v>0</v>
      </c>
      <c r="BG406" s="226">
        <f>IF(N406="zákl. prenesená",J406,0)</f>
        <v>0</v>
      </c>
      <c r="BH406" s="226">
        <f>IF(N406="zníž. prenesená",J406,0)</f>
        <v>0</v>
      </c>
      <c r="BI406" s="226">
        <f>IF(N406="nulová",J406,0)</f>
        <v>0</v>
      </c>
      <c r="BJ406" s="15" t="s">
        <v>137</v>
      </c>
      <c r="BK406" s="227">
        <f>ROUND(I406*H406,3)</f>
        <v>0</v>
      </c>
      <c r="BL406" s="15" t="s">
        <v>219</v>
      </c>
      <c r="BM406" s="225" t="s">
        <v>924</v>
      </c>
    </row>
    <row r="407" s="1" customFormat="1" ht="36" customHeight="1">
      <c r="B407" s="36"/>
      <c r="C407" s="251" t="s">
        <v>925</v>
      </c>
      <c r="D407" s="251" t="s">
        <v>175</v>
      </c>
      <c r="E407" s="252" t="s">
        <v>912</v>
      </c>
      <c r="F407" s="253" t="s">
        <v>913</v>
      </c>
      <c r="G407" s="254" t="s">
        <v>252</v>
      </c>
      <c r="H407" s="255">
        <v>10.5</v>
      </c>
      <c r="I407" s="256"/>
      <c r="J407" s="255">
        <f>ROUND(I407*H407,3)</f>
        <v>0</v>
      </c>
      <c r="K407" s="253" t="s">
        <v>135</v>
      </c>
      <c r="L407" s="257"/>
      <c r="M407" s="258" t="s">
        <v>1</v>
      </c>
      <c r="N407" s="259" t="s">
        <v>41</v>
      </c>
      <c r="O407" s="84"/>
      <c r="P407" s="223">
        <f>O407*H407</f>
        <v>0</v>
      </c>
      <c r="Q407" s="223">
        <v>0.00010000000000000001</v>
      </c>
      <c r="R407" s="223">
        <f>Q407*H407</f>
        <v>0.0010500000000000002</v>
      </c>
      <c r="S407" s="223">
        <v>0</v>
      </c>
      <c r="T407" s="224">
        <f>S407*H407</f>
        <v>0</v>
      </c>
      <c r="AR407" s="225" t="s">
        <v>302</v>
      </c>
      <c r="AT407" s="225" t="s">
        <v>175</v>
      </c>
      <c r="AU407" s="225" t="s">
        <v>137</v>
      </c>
      <c r="AY407" s="15" t="s">
        <v>129</v>
      </c>
      <c r="BE407" s="226">
        <f>IF(N407="základná",J407,0)</f>
        <v>0</v>
      </c>
      <c r="BF407" s="226">
        <f>IF(N407="znížená",J407,0)</f>
        <v>0</v>
      </c>
      <c r="BG407" s="226">
        <f>IF(N407="zákl. prenesená",J407,0)</f>
        <v>0</v>
      </c>
      <c r="BH407" s="226">
        <f>IF(N407="zníž. prenesená",J407,0)</f>
        <v>0</v>
      </c>
      <c r="BI407" s="226">
        <f>IF(N407="nulová",J407,0)</f>
        <v>0</v>
      </c>
      <c r="BJ407" s="15" t="s">
        <v>137</v>
      </c>
      <c r="BK407" s="227">
        <f>ROUND(I407*H407,3)</f>
        <v>0</v>
      </c>
      <c r="BL407" s="15" t="s">
        <v>219</v>
      </c>
      <c r="BM407" s="225" t="s">
        <v>926</v>
      </c>
    </row>
    <row r="408" s="1" customFormat="1" ht="24" customHeight="1">
      <c r="B408" s="36"/>
      <c r="C408" s="251" t="s">
        <v>927</v>
      </c>
      <c r="D408" s="251" t="s">
        <v>175</v>
      </c>
      <c r="E408" s="252" t="s">
        <v>928</v>
      </c>
      <c r="F408" s="253" t="s">
        <v>929</v>
      </c>
      <c r="G408" s="254" t="s">
        <v>222</v>
      </c>
      <c r="H408" s="255">
        <v>1</v>
      </c>
      <c r="I408" s="256"/>
      <c r="J408" s="255">
        <f>ROUND(I408*H408,3)</f>
        <v>0</v>
      </c>
      <c r="K408" s="253" t="s">
        <v>135</v>
      </c>
      <c r="L408" s="257"/>
      <c r="M408" s="258" t="s">
        <v>1</v>
      </c>
      <c r="N408" s="259" t="s">
        <v>41</v>
      </c>
      <c r="O408" s="84"/>
      <c r="P408" s="223">
        <f>O408*H408</f>
        <v>0</v>
      </c>
      <c r="Q408" s="223">
        <v>0.33000000000000002</v>
      </c>
      <c r="R408" s="223">
        <f>Q408*H408</f>
        <v>0.33000000000000002</v>
      </c>
      <c r="S408" s="223">
        <v>0</v>
      </c>
      <c r="T408" s="224">
        <f>S408*H408</f>
        <v>0</v>
      </c>
      <c r="AR408" s="225" t="s">
        <v>302</v>
      </c>
      <c r="AT408" s="225" t="s">
        <v>175</v>
      </c>
      <c r="AU408" s="225" t="s">
        <v>137</v>
      </c>
      <c r="AY408" s="15" t="s">
        <v>129</v>
      </c>
      <c r="BE408" s="226">
        <f>IF(N408="základná",J408,0)</f>
        <v>0</v>
      </c>
      <c r="BF408" s="226">
        <f>IF(N408="znížená",J408,0)</f>
        <v>0</v>
      </c>
      <c r="BG408" s="226">
        <f>IF(N408="zákl. prenesená",J408,0)</f>
        <v>0</v>
      </c>
      <c r="BH408" s="226">
        <f>IF(N408="zníž. prenesená",J408,0)</f>
        <v>0</v>
      </c>
      <c r="BI408" s="226">
        <f>IF(N408="nulová",J408,0)</f>
        <v>0</v>
      </c>
      <c r="BJ408" s="15" t="s">
        <v>137</v>
      </c>
      <c r="BK408" s="227">
        <f>ROUND(I408*H408,3)</f>
        <v>0</v>
      </c>
      <c r="BL408" s="15" t="s">
        <v>219</v>
      </c>
      <c r="BM408" s="225" t="s">
        <v>930</v>
      </c>
    </row>
    <row r="409" s="1" customFormat="1" ht="24" customHeight="1">
      <c r="B409" s="36"/>
      <c r="C409" s="215" t="s">
        <v>931</v>
      </c>
      <c r="D409" s="215" t="s">
        <v>131</v>
      </c>
      <c r="E409" s="216" t="s">
        <v>932</v>
      </c>
      <c r="F409" s="217" t="s">
        <v>933</v>
      </c>
      <c r="G409" s="218" t="s">
        <v>222</v>
      </c>
      <c r="H409" s="219">
        <v>2</v>
      </c>
      <c r="I409" s="220"/>
      <c r="J409" s="219">
        <f>ROUND(I409*H409,3)</f>
        <v>0</v>
      </c>
      <c r="K409" s="217" t="s">
        <v>135</v>
      </c>
      <c r="L409" s="41"/>
      <c r="M409" s="221" t="s">
        <v>1</v>
      </c>
      <c r="N409" s="222" t="s">
        <v>41</v>
      </c>
      <c r="O409" s="84"/>
      <c r="P409" s="223">
        <f>O409*H409</f>
        <v>0</v>
      </c>
      <c r="Q409" s="223">
        <v>0</v>
      </c>
      <c r="R409" s="223">
        <f>Q409*H409</f>
        <v>0</v>
      </c>
      <c r="S409" s="223">
        <v>0</v>
      </c>
      <c r="T409" s="224">
        <f>S409*H409</f>
        <v>0</v>
      </c>
      <c r="AR409" s="225" t="s">
        <v>219</v>
      </c>
      <c r="AT409" s="225" t="s">
        <v>131</v>
      </c>
      <c r="AU409" s="225" t="s">
        <v>137</v>
      </c>
      <c r="AY409" s="15" t="s">
        <v>129</v>
      </c>
      <c r="BE409" s="226">
        <f>IF(N409="základná",J409,0)</f>
        <v>0</v>
      </c>
      <c r="BF409" s="226">
        <f>IF(N409="znížená",J409,0)</f>
        <v>0</v>
      </c>
      <c r="BG409" s="226">
        <f>IF(N409="zákl. prenesená",J409,0)</f>
        <v>0</v>
      </c>
      <c r="BH409" s="226">
        <f>IF(N409="zníž. prenesená",J409,0)</f>
        <v>0</v>
      </c>
      <c r="BI409" s="226">
        <f>IF(N409="nulová",J409,0)</f>
        <v>0</v>
      </c>
      <c r="BJ409" s="15" t="s">
        <v>137</v>
      </c>
      <c r="BK409" s="227">
        <f>ROUND(I409*H409,3)</f>
        <v>0</v>
      </c>
      <c r="BL409" s="15" t="s">
        <v>219</v>
      </c>
      <c r="BM409" s="225" t="s">
        <v>934</v>
      </c>
    </row>
    <row r="410" s="1" customFormat="1" ht="24" customHeight="1">
      <c r="B410" s="36"/>
      <c r="C410" s="251" t="s">
        <v>935</v>
      </c>
      <c r="D410" s="251" t="s">
        <v>175</v>
      </c>
      <c r="E410" s="252" t="s">
        <v>936</v>
      </c>
      <c r="F410" s="253" t="s">
        <v>937</v>
      </c>
      <c r="G410" s="254" t="s">
        <v>222</v>
      </c>
      <c r="H410" s="255">
        <v>2</v>
      </c>
      <c r="I410" s="256"/>
      <c r="J410" s="255">
        <f>ROUND(I410*H410,3)</f>
        <v>0</v>
      </c>
      <c r="K410" s="253" t="s">
        <v>1</v>
      </c>
      <c r="L410" s="257"/>
      <c r="M410" s="258" t="s">
        <v>1</v>
      </c>
      <c r="N410" s="259" t="s">
        <v>41</v>
      </c>
      <c r="O410" s="84"/>
      <c r="P410" s="223">
        <f>O410*H410</f>
        <v>0</v>
      </c>
      <c r="Q410" s="223">
        <v>0.001</v>
      </c>
      <c r="R410" s="223">
        <f>Q410*H410</f>
        <v>0.002</v>
      </c>
      <c r="S410" s="223">
        <v>0</v>
      </c>
      <c r="T410" s="224">
        <f>S410*H410</f>
        <v>0</v>
      </c>
      <c r="AR410" s="225" t="s">
        <v>302</v>
      </c>
      <c r="AT410" s="225" t="s">
        <v>175</v>
      </c>
      <c r="AU410" s="225" t="s">
        <v>137</v>
      </c>
      <c r="AY410" s="15" t="s">
        <v>129</v>
      </c>
      <c r="BE410" s="226">
        <f>IF(N410="základná",J410,0)</f>
        <v>0</v>
      </c>
      <c r="BF410" s="226">
        <f>IF(N410="znížená",J410,0)</f>
        <v>0</v>
      </c>
      <c r="BG410" s="226">
        <f>IF(N410="zákl. prenesená",J410,0)</f>
        <v>0</v>
      </c>
      <c r="BH410" s="226">
        <f>IF(N410="zníž. prenesená",J410,0)</f>
        <v>0</v>
      </c>
      <c r="BI410" s="226">
        <f>IF(N410="nulová",J410,0)</f>
        <v>0</v>
      </c>
      <c r="BJ410" s="15" t="s">
        <v>137</v>
      </c>
      <c r="BK410" s="227">
        <f>ROUND(I410*H410,3)</f>
        <v>0</v>
      </c>
      <c r="BL410" s="15" t="s">
        <v>219</v>
      </c>
      <c r="BM410" s="225" t="s">
        <v>938</v>
      </c>
    </row>
    <row r="411" s="1" customFormat="1" ht="36" customHeight="1">
      <c r="B411" s="36"/>
      <c r="C411" s="251" t="s">
        <v>939</v>
      </c>
      <c r="D411" s="251" t="s">
        <v>175</v>
      </c>
      <c r="E411" s="252" t="s">
        <v>940</v>
      </c>
      <c r="F411" s="253" t="s">
        <v>941</v>
      </c>
      <c r="G411" s="254" t="s">
        <v>222</v>
      </c>
      <c r="H411" s="255">
        <v>2</v>
      </c>
      <c r="I411" s="256"/>
      <c r="J411" s="255">
        <f>ROUND(I411*H411,3)</f>
        <v>0</v>
      </c>
      <c r="K411" s="253" t="s">
        <v>135</v>
      </c>
      <c r="L411" s="257"/>
      <c r="M411" s="258" t="s">
        <v>1</v>
      </c>
      <c r="N411" s="259" t="s">
        <v>41</v>
      </c>
      <c r="O411" s="84"/>
      <c r="P411" s="223">
        <f>O411*H411</f>
        <v>0</v>
      </c>
      <c r="Q411" s="223">
        <v>0.025000000000000001</v>
      </c>
      <c r="R411" s="223">
        <f>Q411*H411</f>
        <v>0.050000000000000003</v>
      </c>
      <c r="S411" s="223">
        <v>0</v>
      </c>
      <c r="T411" s="224">
        <f>S411*H411</f>
        <v>0</v>
      </c>
      <c r="AR411" s="225" t="s">
        <v>302</v>
      </c>
      <c r="AT411" s="225" t="s">
        <v>175</v>
      </c>
      <c r="AU411" s="225" t="s">
        <v>137</v>
      </c>
      <c r="AY411" s="15" t="s">
        <v>129</v>
      </c>
      <c r="BE411" s="226">
        <f>IF(N411="základná",J411,0)</f>
        <v>0</v>
      </c>
      <c r="BF411" s="226">
        <f>IF(N411="znížená",J411,0)</f>
        <v>0</v>
      </c>
      <c r="BG411" s="226">
        <f>IF(N411="zákl. prenesená",J411,0)</f>
        <v>0</v>
      </c>
      <c r="BH411" s="226">
        <f>IF(N411="zníž. prenesená",J411,0)</f>
        <v>0</v>
      </c>
      <c r="BI411" s="226">
        <f>IF(N411="nulová",J411,0)</f>
        <v>0</v>
      </c>
      <c r="BJ411" s="15" t="s">
        <v>137</v>
      </c>
      <c r="BK411" s="227">
        <f>ROUND(I411*H411,3)</f>
        <v>0</v>
      </c>
      <c r="BL411" s="15" t="s">
        <v>219</v>
      </c>
      <c r="BM411" s="225" t="s">
        <v>942</v>
      </c>
    </row>
    <row r="412" s="1" customFormat="1" ht="16.5" customHeight="1">
      <c r="B412" s="36"/>
      <c r="C412" s="215" t="s">
        <v>943</v>
      </c>
      <c r="D412" s="215" t="s">
        <v>131</v>
      </c>
      <c r="E412" s="216" t="s">
        <v>944</v>
      </c>
      <c r="F412" s="217" t="s">
        <v>945</v>
      </c>
      <c r="G412" s="218" t="s">
        <v>222</v>
      </c>
      <c r="H412" s="219">
        <v>2</v>
      </c>
      <c r="I412" s="220"/>
      <c r="J412" s="219">
        <f>ROUND(I412*H412,3)</f>
        <v>0</v>
      </c>
      <c r="K412" s="217" t="s">
        <v>135</v>
      </c>
      <c r="L412" s="41"/>
      <c r="M412" s="221" t="s">
        <v>1</v>
      </c>
      <c r="N412" s="222" t="s">
        <v>41</v>
      </c>
      <c r="O412" s="84"/>
      <c r="P412" s="223">
        <f>O412*H412</f>
        <v>0</v>
      </c>
      <c r="Q412" s="223">
        <v>3.0000000000000001E-05</v>
      </c>
      <c r="R412" s="223">
        <f>Q412*H412</f>
        <v>6.0000000000000002E-05</v>
      </c>
      <c r="S412" s="223">
        <v>0</v>
      </c>
      <c r="T412" s="224">
        <f>S412*H412</f>
        <v>0</v>
      </c>
      <c r="AR412" s="225" t="s">
        <v>219</v>
      </c>
      <c r="AT412" s="225" t="s">
        <v>131</v>
      </c>
      <c r="AU412" s="225" t="s">
        <v>137</v>
      </c>
      <c r="AY412" s="15" t="s">
        <v>129</v>
      </c>
      <c r="BE412" s="226">
        <f>IF(N412="základná",J412,0)</f>
        <v>0</v>
      </c>
      <c r="BF412" s="226">
        <f>IF(N412="znížená",J412,0)</f>
        <v>0</v>
      </c>
      <c r="BG412" s="226">
        <f>IF(N412="zákl. prenesená",J412,0)</f>
        <v>0</v>
      </c>
      <c r="BH412" s="226">
        <f>IF(N412="zníž. prenesená",J412,0)</f>
        <v>0</v>
      </c>
      <c r="BI412" s="226">
        <f>IF(N412="nulová",J412,0)</f>
        <v>0</v>
      </c>
      <c r="BJ412" s="15" t="s">
        <v>137</v>
      </c>
      <c r="BK412" s="227">
        <f>ROUND(I412*H412,3)</f>
        <v>0</v>
      </c>
      <c r="BL412" s="15" t="s">
        <v>219</v>
      </c>
      <c r="BM412" s="225" t="s">
        <v>946</v>
      </c>
    </row>
    <row r="413" s="1" customFormat="1" ht="16.5" customHeight="1">
      <c r="B413" s="36"/>
      <c r="C413" s="251" t="s">
        <v>947</v>
      </c>
      <c r="D413" s="251" t="s">
        <v>175</v>
      </c>
      <c r="E413" s="252" t="s">
        <v>948</v>
      </c>
      <c r="F413" s="253" t="s">
        <v>949</v>
      </c>
      <c r="G413" s="254" t="s">
        <v>222</v>
      </c>
      <c r="H413" s="255">
        <v>2</v>
      </c>
      <c r="I413" s="256"/>
      <c r="J413" s="255">
        <f>ROUND(I413*H413,3)</f>
        <v>0</v>
      </c>
      <c r="K413" s="253" t="s">
        <v>135</v>
      </c>
      <c r="L413" s="257"/>
      <c r="M413" s="258" t="s">
        <v>1</v>
      </c>
      <c r="N413" s="259" t="s">
        <v>41</v>
      </c>
      <c r="O413" s="84"/>
      <c r="P413" s="223">
        <f>O413*H413</f>
        <v>0</v>
      </c>
      <c r="Q413" s="223">
        <v>0.00108</v>
      </c>
      <c r="R413" s="223">
        <f>Q413*H413</f>
        <v>0.00216</v>
      </c>
      <c r="S413" s="223">
        <v>0</v>
      </c>
      <c r="T413" s="224">
        <f>S413*H413</f>
        <v>0</v>
      </c>
      <c r="AR413" s="225" t="s">
        <v>302</v>
      </c>
      <c r="AT413" s="225" t="s">
        <v>175</v>
      </c>
      <c r="AU413" s="225" t="s">
        <v>137</v>
      </c>
      <c r="AY413" s="15" t="s">
        <v>129</v>
      </c>
      <c r="BE413" s="226">
        <f>IF(N413="základná",J413,0)</f>
        <v>0</v>
      </c>
      <c r="BF413" s="226">
        <f>IF(N413="znížená",J413,0)</f>
        <v>0</v>
      </c>
      <c r="BG413" s="226">
        <f>IF(N413="zákl. prenesená",J413,0)</f>
        <v>0</v>
      </c>
      <c r="BH413" s="226">
        <f>IF(N413="zníž. prenesená",J413,0)</f>
        <v>0</v>
      </c>
      <c r="BI413" s="226">
        <f>IF(N413="nulová",J413,0)</f>
        <v>0</v>
      </c>
      <c r="BJ413" s="15" t="s">
        <v>137</v>
      </c>
      <c r="BK413" s="227">
        <f>ROUND(I413*H413,3)</f>
        <v>0</v>
      </c>
      <c r="BL413" s="15" t="s">
        <v>219</v>
      </c>
      <c r="BM413" s="225" t="s">
        <v>950</v>
      </c>
    </row>
    <row r="414" s="1" customFormat="1" ht="16.5" customHeight="1">
      <c r="B414" s="36"/>
      <c r="C414" s="215" t="s">
        <v>951</v>
      </c>
      <c r="D414" s="215" t="s">
        <v>131</v>
      </c>
      <c r="E414" s="216" t="s">
        <v>952</v>
      </c>
      <c r="F414" s="217" t="s">
        <v>953</v>
      </c>
      <c r="G414" s="218" t="s">
        <v>222</v>
      </c>
      <c r="H414" s="219">
        <v>2</v>
      </c>
      <c r="I414" s="220"/>
      <c r="J414" s="219">
        <f>ROUND(I414*H414,3)</f>
        <v>0</v>
      </c>
      <c r="K414" s="217" t="s">
        <v>135</v>
      </c>
      <c r="L414" s="41"/>
      <c r="M414" s="221" t="s">
        <v>1</v>
      </c>
      <c r="N414" s="222" t="s">
        <v>41</v>
      </c>
      <c r="O414" s="84"/>
      <c r="P414" s="223">
        <f>O414*H414</f>
        <v>0</v>
      </c>
      <c r="Q414" s="223">
        <v>0.00044999999999999999</v>
      </c>
      <c r="R414" s="223">
        <f>Q414*H414</f>
        <v>0.00089999999999999998</v>
      </c>
      <c r="S414" s="223">
        <v>0</v>
      </c>
      <c r="T414" s="224">
        <f>S414*H414</f>
        <v>0</v>
      </c>
      <c r="AR414" s="225" t="s">
        <v>219</v>
      </c>
      <c r="AT414" s="225" t="s">
        <v>131</v>
      </c>
      <c r="AU414" s="225" t="s">
        <v>137</v>
      </c>
      <c r="AY414" s="15" t="s">
        <v>129</v>
      </c>
      <c r="BE414" s="226">
        <f>IF(N414="základná",J414,0)</f>
        <v>0</v>
      </c>
      <c r="BF414" s="226">
        <f>IF(N414="znížená",J414,0)</f>
        <v>0</v>
      </c>
      <c r="BG414" s="226">
        <f>IF(N414="zákl. prenesená",J414,0)</f>
        <v>0</v>
      </c>
      <c r="BH414" s="226">
        <f>IF(N414="zníž. prenesená",J414,0)</f>
        <v>0</v>
      </c>
      <c r="BI414" s="226">
        <f>IF(N414="nulová",J414,0)</f>
        <v>0</v>
      </c>
      <c r="BJ414" s="15" t="s">
        <v>137</v>
      </c>
      <c r="BK414" s="227">
        <f>ROUND(I414*H414,3)</f>
        <v>0</v>
      </c>
      <c r="BL414" s="15" t="s">
        <v>219</v>
      </c>
      <c r="BM414" s="225" t="s">
        <v>954</v>
      </c>
    </row>
    <row r="415" s="1" customFormat="1" ht="36" customHeight="1">
      <c r="B415" s="36"/>
      <c r="C415" s="251" t="s">
        <v>955</v>
      </c>
      <c r="D415" s="251" t="s">
        <v>175</v>
      </c>
      <c r="E415" s="252" t="s">
        <v>956</v>
      </c>
      <c r="F415" s="253" t="s">
        <v>957</v>
      </c>
      <c r="G415" s="254" t="s">
        <v>222</v>
      </c>
      <c r="H415" s="255">
        <v>2</v>
      </c>
      <c r="I415" s="256"/>
      <c r="J415" s="255">
        <f>ROUND(I415*H415,3)</f>
        <v>0</v>
      </c>
      <c r="K415" s="253" t="s">
        <v>135</v>
      </c>
      <c r="L415" s="257"/>
      <c r="M415" s="258" t="s">
        <v>1</v>
      </c>
      <c r="N415" s="259" t="s">
        <v>41</v>
      </c>
      <c r="O415" s="84"/>
      <c r="P415" s="223">
        <f>O415*H415</f>
        <v>0</v>
      </c>
      <c r="Q415" s="223">
        <v>0.014999999999999999</v>
      </c>
      <c r="R415" s="223">
        <f>Q415*H415</f>
        <v>0.029999999999999999</v>
      </c>
      <c r="S415" s="223">
        <v>0</v>
      </c>
      <c r="T415" s="224">
        <f>S415*H415</f>
        <v>0</v>
      </c>
      <c r="AR415" s="225" t="s">
        <v>302</v>
      </c>
      <c r="AT415" s="225" t="s">
        <v>175</v>
      </c>
      <c r="AU415" s="225" t="s">
        <v>137</v>
      </c>
      <c r="AY415" s="15" t="s">
        <v>129</v>
      </c>
      <c r="BE415" s="226">
        <f>IF(N415="základná",J415,0)</f>
        <v>0</v>
      </c>
      <c r="BF415" s="226">
        <f>IF(N415="znížená",J415,0)</f>
        <v>0</v>
      </c>
      <c r="BG415" s="226">
        <f>IF(N415="zákl. prenesená",J415,0)</f>
        <v>0</v>
      </c>
      <c r="BH415" s="226">
        <f>IF(N415="zníž. prenesená",J415,0)</f>
        <v>0</v>
      </c>
      <c r="BI415" s="226">
        <f>IF(N415="nulová",J415,0)</f>
        <v>0</v>
      </c>
      <c r="BJ415" s="15" t="s">
        <v>137</v>
      </c>
      <c r="BK415" s="227">
        <f>ROUND(I415*H415,3)</f>
        <v>0</v>
      </c>
      <c r="BL415" s="15" t="s">
        <v>219</v>
      </c>
      <c r="BM415" s="225" t="s">
        <v>958</v>
      </c>
    </row>
    <row r="416" s="1" customFormat="1" ht="24" customHeight="1">
      <c r="B416" s="36"/>
      <c r="C416" s="215" t="s">
        <v>959</v>
      </c>
      <c r="D416" s="215" t="s">
        <v>131</v>
      </c>
      <c r="E416" s="216" t="s">
        <v>960</v>
      </c>
      <c r="F416" s="217" t="s">
        <v>961</v>
      </c>
      <c r="G416" s="218" t="s">
        <v>178</v>
      </c>
      <c r="H416" s="219">
        <v>0.46500000000000002</v>
      </c>
      <c r="I416" s="220"/>
      <c r="J416" s="219">
        <f>ROUND(I416*H416,3)</f>
        <v>0</v>
      </c>
      <c r="K416" s="217" t="s">
        <v>135</v>
      </c>
      <c r="L416" s="41"/>
      <c r="M416" s="221" t="s">
        <v>1</v>
      </c>
      <c r="N416" s="222" t="s">
        <v>41</v>
      </c>
      <c r="O416" s="84"/>
      <c r="P416" s="223">
        <f>O416*H416</f>
        <v>0</v>
      </c>
      <c r="Q416" s="223">
        <v>0</v>
      </c>
      <c r="R416" s="223">
        <f>Q416*H416</f>
        <v>0</v>
      </c>
      <c r="S416" s="223">
        <v>0</v>
      </c>
      <c r="T416" s="224">
        <f>S416*H416</f>
        <v>0</v>
      </c>
      <c r="AR416" s="225" t="s">
        <v>219</v>
      </c>
      <c r="AT416" s="225" t="s">
        <v>131</v>
      </c>
      <c r="AU416" s="225" t="s">
        <v>137</v>
      </c>
      <c r="AY416" s="15" t="s">
        <v>129</v>
      </c>
      <c r="BE416" s="226">
        <f>IF(N416="základná",J416,0)</f>
        <v>0</v>
      </c>
      <c r="BF416" s="226">
        <f>IF(N416="znížená",J416,0)</f>
        <v>0</v>
      </c>
      <c r="BG416" s="226">
        <f>IF(N416="zákl. prenesená",J416,0)</f>
        <v>0</v>
      </c>
      <c r="BH416" s="226">
        <f>IF(N416="zníž. prenesená",J416,0)</f>
        <v>0</v>
      </c>
      <c r="BI416" s="226">
        <f>IF(N416="nulová",J416,0)</f>
        <v>0</v>
      </c>
      <c r="BJ416" s="15" t="s">
        <v>137</v>
      </c>
      <c r="BK416" s="227">
        <f>ROUND(I416*H416,3)</f>
        <v>0</v>
      </c>
      <c r="BL416" s="15" t="s">
        <v>219</v>
      </c>
      <c r="BM416" s="225" t="s">
        <v>962</v>
      </c>
    </row>
    <row r="417" s="11" customFormat="1" ht="22.8" customHeight="1">
      <c r="B417" s="199"/>
      <c r="C417" s="200"/>
      <c r="D417" s="201" t="s">
        <v>74</v>
      </c>
      <c r="E417" s="213" t="s">
        <v>963</v>
      </c>
      <c r="F417" s="213" t="s">
        <v>964</v>
      </c>
      <c r="G417" s="200"/>
      <c r="H417" s="200"/>
      <c r="I417" s="203"/>
      <c r="J417" s="214">
        <f>BK417</f>
        <v>0</v>
      </c>
      <c r="K417" s="200"/>
      <c r="L417" s="205"/>
      <c r="M417" s="206"/>
      <c r="N417" s="207"/>
      <c r="O417" s="207"/>
      <c r="P417" s="208">
        <f>SUM(P418:P421)</f>
        <v>0</v>
      </c>
      <c r="Q417" s="207"/>
      <c r="R417" s="208">
        <f>SUM(R418:R421)</f>
        <v>0.15096800000000002</v>
      </c>
      <c r="S417" s="207"/>
      <c r="T417" s="209">
        <f>SUM(T418:T421)</f>
        <v>0</v>
      </c>
      <c r="AR417" s="210" t="s">
        <v>137</v>
      </c>
      <c r="AT417" s="211" t="s">
        <v>74</v>
      </c>
      <c r="AU417" s="211" t="s">
        <v>80</v>
      </c>
      <c r="AY417" s="210" t="s">
        <v>129</v>
      </c>
      <c r="BK417" s="212">
        <f>SUM(BK418:BK421)</f>
        <v>0</v>
      </c>
    </row>
    <row r="418" s="1" customFormat="1" ht="24" customHeight="1">
      <c r="B418" s="36"/>
      <c r="C418" s="215" t="s">
        <v>965</v>
      </c>
      <c r="D418" s="215" t="s">
        <v>131</v>
      </c>
      <c r="E418" s="216" t="s">
        <v>966</v>
      </c>
      <c r="F418" s="217" t="s">
        <v>967</v>
      </c>
      <c r="G418" s="218" t="s">
        <v>252</v>
      </c>
      <c r="H418" s="219">
        <v>5.6500000000000004</v>
      </c>
      <c r="I418" s="220"/>
      <c r="J418" s="219">
        <f>ROUND(I418*H418,3)</f>
        <v>0</v>
      </c>
      <c r="K418" s="217" t="s">
        <v>135</v>
      </c>
      <c r="L418" s="41"/>
      <c r="M418" s="221" t="s">
        <v>1</v>
      </c>
      <c r="N418" s="222" t="s">
        <v>41</v>
      </c>
      <c r="O418" s="84"/>
      <c r="P418" s="223">
        <f>O418*H418</f>
        <v>0</v>
      </c>
      <c r="Q418" s="223">
        <v>0.00172</v>
      </c>
      <c r="R418" s="223">
        <f>Q418*H418</f>
        <v>0.0097180000000000009</v>
      </c>
      <c r="S418" s="223">
        <v>0</v>
      </c>
      <c r="T418" s="224">
        <f>S418*H418</f>
        <v>0</v>
      </c>
      <c r="AR418" s="225" t="s">
        <v>219</v>
      </c>
      <c r="AT418" s="225" t="s">
        <v>131</v>
      </c>
      <c r="AU418" s="225" t="s">
        <v>137</v>
      </c>
      <c r="AY418" s="15" t="s">
        <v>129</v>
      </c>
      <c r="BE418" s="226">
        <f>IF(N418="základná",J418,0)</f>
        <v>0</v>
      </c>
      <c r="BF418" s="226">
        <f>IF(N418="znížená",J418,0)</f>
        <v>0</v>
      </c>
      <c r="BG418" s="226">
        <f>IF(N418="zákl. prenesená",J418,0)</f>
        <v>0</v>
      </c>
      <c r="BH418" s="226">
        <f>IF(N418="zníž. prenesená",J418,0)</f>
        <v>0</v>
      </c>
      <c r="BI418" s="226">
        <f>IF(N418="nulová",J418,0)</f>
        <v>0</v>
      </c>
      <c r="BJ418" s="15" t="s">
        <v>137</v>
      </c>
      <c r="BK418" s="227">
        <f>ROUND(I418*H418,3)</f>
        <v>0</v>
      </c>
      <c r="BL418" s="15" t="s">
        <v>219</v>
      </c>
      <c r="BM418" s="225" t="s">
        <v>968</v>
      </c>
    </row>
    <row r="419" s="12" customFormat="1">
      <c r="B419" s="228"/>
      <c r="C419" s="229"/>
      <c r="D419" s="230" t="s">
        <v>139</v>
      </c>
      <c r="E419" s="231" t="s">
        <v>1</v>
      </c>
      <c r="F419" s="232" t="s">
        <v>969</v>
      </c>
      <c r="G419" s="229"/>
      <c r="H419" s="233">
        <v>5.6500000000000004</v>
      </c>
      <c r="I419" s="234"/>
      <c r="J419" s="229"/>
      <c r="K419" s="229"/>
      <c r="L419" s="235"/>
      <c r="M419" s="236"/>
      <c r="N419" s="237"/>
      <c r="O419" s="237"/>
      <c r="P419" s="237"/>
      <c r="Q419" s="237"/>
      <c r="R419" s="237"/>
      <c r="S419" s="237"/>
      <c r="T419" s="238"/>
      <c r="AT419" s="239" t="s">
        <v>139</v>
      </c>
      <c r="AU419" s="239" t="s">
        <v>137</v>
      </c>
      <c r="AV419" s="12" t="s">
        <v>137</v>
      </c>
      <c r="AW419" s="12" t="s">
        <v>30</v>
      </c>
      <c r="AX419" s="12" t="s">
        <v>80</v>
      </c>
      <c r="AY419" s="239" t="s">
        <v>129</v>
      </c>
    </row>
    <row r="420" s="1" customFormat="1" ht="24" customHeight="1">
      <c r="B420" s="36"/>
      <c r="C420" s="251" t="s">
        <v>970</v>
      </c>
      <c r="D420" s="251" t="s">
        <v>175</v>
      </c>
      <c r="E420" s="252" t="s">
        <v>971</v>
      </c>
      <c r="F420" s="253" t="s">
        <v>972</v>
      </c>
      <c r="G420" s="254" t="s">
        <v>252</v>
      </c>
      <c r="H420" s="255">
        <v>5.6500000000000004</v>
      </c>
      <c r="I420" s="256"/>
      <c r="J420" s="255">
        <f>ROUND(I420*H420,3)</f>
        <v>0</v>
      </c>
      <c r="K420" s="253" t="s">
        <v>135</v>
      </c>
      <c r="L420" s="257"/>
      <c r="M420" s="258" t="s">
        <v>1</v>
      </c>
      <c r="N420" s="259" t="s">
        <v>41</v>
      </c>
      <c r="O420" s="84"/>
      <c r="P420" s="223">
        <f>O420*H420</f>
        <v>0</v>
      </c>
      <c r="Q420" s="223">
        <v>0.025000000000000001</v>
      </c>
      <c r="R420" s="223">
        <f>Q420*H420</f>
        <v>0.14125000000000001</v>
      </c>
      <c r="S420" s="223">
        <v>0</v>
      </c>
      <c r="T420" s="224">
        <f>S420*H420</f>
        <v>0</v>
      </c>
      <c r="AR420" s="225" t="s">
        <v>302</v>
      </c>
      <c r="AT420" s="225" t="s">
        <v>175</v>
      </c>
      <c r="AU420" s="225" t="s">
        <v>137</v>
      </c>
      <c r="AY420" s="15" t="s">
        <v>129</v>
      </c>
      <c r="BE420" s="226">
        <f>IF(N420="základná",J420,0)</f>
        <v>0</v>
      </c>
      <c r="BF420" s="226">
        <f>IF(N420="znížená",J420,0)</f>
        <v>0</v>
      </c>
      <c r="BG420" s="226">
        <f>IF(N420="zákl. prenesená",J420,0)</f>
        <v>0</v>
      </c>
      <c r="BH420" s="226">
        <f>IF(N420="zníž. prenesená",J420,0)</f>
        <v>0</v>
      </c>
      <c r="BI420" s="226">
        <f>IF(N420="nulová",J420,0)</f>
        <v>0</v>
      </c>
      <c r="BJ420" s="15" t="s">
        <v>137</v>
      </c>
      <c r="BK420" s="227">
        <f>ROUND(I420*H420,3)</f>
        <v>0</v>
      </c>
      <c r="BL420" s="15" t="s">
        <v>219</v>
      </c>
      <c r="BM420" s="225" t="s">
        <v>973</v>
      </c>
    </row>
    <row r="421" s="1" customFormat="1" ht="24" customHeight="1">
      <c r="B421" s="36"/>
      <c r="C421" s="215" t="s">
        <v>974</v>
      </c>
      <c r="D421" s="215" t="s">
        <v>131</v>
      </c>
      <c r="E421" s="216" t="s">
        <v>975</v>
      </c>
      <c r="F421" s="217" t="s">
        <v>976</v>
      </c>
      <c r="G421" s="218" t="s">
        <v>178</v>
      </c>
      <c r="H421" s="219">
        <v>0.151</v>
      </c>
      <c r="I421" s="220"/>
      <c r="J421" s="219">
        <f>ROUND(I421*H421,3)</f>
        <v>0</v>
      </c>
      <c r="K421" s="217" t="s">
        <v>135</v>
      </c>
      <c r="L421" s="41"/>
      <c r="M421" s="221" t="s">
        <v>1</v>
      </c>
      <c r="N421" s="222" t="s">
        <v>41</v>
      </c>
      <c r="O421" s="84"/>
      <c r="P421" s="223">
        <f>O421*H421</f>
        <v>0</v>
      </c>
      <c r="Q421" s="223">
        <v>0</v>
      </c>
      <c r="R421" s="223">
        <f>Q421*H421</f>
        <v>0</v>
      </c>
      <c r="S421" s="223">
        <v>0</v>
      </c>
      <c r="T421" s="224">
        <f>S421*H421</f>
        <v>0</v>
      </c>
      <c r="AR421" s="225" t="s">
        <v>219</v>
      </c>
      <c r="AT421" s="225" t="s">
        <v>131</v>
      </c>
      <c r="AU421" s="225" t="s">
        <v>137</v>
      </c>
      <c r="AY421" s="15" t="s">
        <v>129</v>
      </c>
      <c r="BE421" s="226">
        <f>IF(N421="základná",J421,0)</f>
        <v>0</v>
      </c>
      <c r="BF421" s="226">
        <f>IF(N421="znížená",J421,0)</f>
        <v>0</v>
      </c>
      <c r="BG421" s="226">
        <f>IF(N421="zákl. prenesená",J421,0)</f>
        <v>0</v>
      </c>
      <c r="BH421" s="226">
        <f>IF(N421="zníž. prenesená",J421,0)</f>
        <v>0</v>
      </c>
      <c r="BI421" s="226">
        <f>IF(N421="nulová",J421,0)</f>
        <v>0</v>
      </c>
      <c r="BJ421" s="15" t="s">
        <v>137</v>
      </c>
      <c r="BK421" s="227">
        <f>ROUND(I421*H421,3)</f>
        <v>0</v>
      </c>
      <c r="BL421" s="15" t="s">
        <v>219</v>
      </c>
      <c r="BM421" s="225" t="s">
        <v>977</v>
      </c>
    </row>
    <row r="422" s="11" customFormat="1" ht="22.8" customHeight="1">
      <c r="B422" s="199"/>
      <c r="C422" s="200"/>
      <c r="D422" s="201" t="s">
        <v>74</v>
      </c>
      <c r="E422" s="213" t="s">
        <v>978</v>
      </c>
      <c r="F422" s="213" t="s">
        <v>979</v>
      </c>
      <c r="G422" s="200"/>
      <c r="H422" s="200"/>
      <c r="I422" s="203"/>
      <c r="J422" s="214">
        <f>BK422</f>
        <v>0</v>
      </c>
      <c r="K422" s="200"/>
      <c r="L422" s="205"/>
      <c r="M422" s="206"/>
      <c r="N422" s="207"/>
      <c r="O422" s="207"/>
      <c r="P422" s="208">
        <f>SUM(P423:P427)</f>
        <v>0</v>
      </c>
      <c r="Q422" s="207"/>
      <c r="R422" s="208">
        <f>SUM(R423:R427)</f>
        <v>0.038057069999999998</v>
      </c>
      <c r="S422" s="207"/>
      <c r="T422" s="209">
        <f>SUM(T423:T427)</f>
        <v>0</v>
      </c>
      <c r="AR422" s="210" t="s">
        <v>137</v>
      </c>
      <c r="AT422" s="211" t="s">
        <v>74</v>
      </c>
      <c r="AU422" s="211" t="s">
        <v>80</v>
      </c>
      <c r="AY422" s="210" t="s">
        <v>129</v>
      </c>
      <c r="BK422" s="212">
        <f>SUM(BK423:BK427)</f>
        <v>0</v>
      </c>
    </row>
    <row r="423" s="1" customFormat="1" ht="16.5" customHeight="1">
      <c r="B423" s="36"/>
      <c r="C423" s="215" t="s">
        <v>980</v>
      </c>
      <c r="D423" s="215" t="s">
        <v>131</v>
      </c>
      <c r="E423" s="216" t="s">
        <v>981</v>
      </c>
      <c r="F423" s="217" t="s">
        <v>982</v>
      </c>
      <c r="G423" s="218" t="s">
        <v>195</v>
      </c>
      <c r="H423" s="219">
        <v>6.2199999999999998</v>
      </c>
      <c r="I423" s="220"/>
      <c r="J423" s="219">
        <f>ROUND(I423*H423,3)</f>
        <v>0</v>
      </c>
      <c r="K423" s="217" t="s">
        <v>135</v>
      </c>
      <c r="L423" s="41"/>
      <c r="M423" s="221" t="s">
        <v>1</v>
      </c>
      <c r="N423" s="222" t="s">
        <v>41</v>
      </c>
      <c r="O423" s="84"/>
      <c r="P423" s="223">
        <f>O423*H423</f>
        <v>0</v>
      </c>
      <c r="Q423" s="223">
        <v>0.0040499999999999998</v>
      </c>
      <c r="R423" s="223">
        <f>Q423*H423</f>
        <v>0.025190999999999998</v>
      </c>
      <c r="S423" s="223">
        <v>0</v>
      </c>
      <c r="T423" s="224">
        <f>S423*H423</f>
        <v>0</v>
      </c>
      <c r="AR423" s="225" t="s">
        <v>219</v>
      </c>
      <c r="AT423" s="225" t="s">
        <v>131</v>
      </c>
      <c r="AU423" s="225" t="s">
        <v>137</v>
      </c>
      <c r="AY423" s="15" t="s">
        <v>129</v>
      </c>
      <c r="BE423" s="226">
        <f>IF(N423="základná",J423,0)</f>
        <v>0</v>
      </c>
      <c r="BF423" s="226">
        <f>IF(N423="znížená",J423,0)</f>
        <v>0</v>
      </c>
      <c r="BG423" s="226">
        <f>IF(N423="zákl. prenesená",J423,0)</f>
        <v>0</v>
      </c>
      <c r="BH423" s="226">
        <f>IF(N423="zníž. prenesená",J423,0)</f>
        <v>0</v>
      </c>
      <c r="BI423" s="226">
        <f>IF(N423="nulová",J423,0)</f>
        <v>0</v>
      </c>
      <c r="BJ423" s="15" t="s">
        <v>137</v>
      </c>
      <c r="BK423" s="227">
        <f>ROUND(I423*H423,3)</f>
        <v>0</v>
      </c>
      <c r="BL423" s="15" t="s">
        <v>219</v>
      </c>
      <c r="BM423" s="225" t="s">
        <v>983</v>
      </c>
    </row>
    <row r="424" s="12" customFormat="1">
      <c r="B424" s="228"/>
      <c r="C424" s="229"/>
      <c r="D424" s="230" t="s">
        <v>139</v>
      </c>
      <c r="E424" s="231" t="s">
        <v>1</v>
      </c>
      <c r="F424" s="232" t="s">
        <v>984</v>
      </c>
      <c r="G424" s="229"/>
      <c r="H424" s="233">
        <v>6.2199999999999998</v>
      </c>
      <c r="I424" s="234"/>
      <c r="J424" s="229"/>
      <c r="K424" s="229"/>
      <c r="L424" s="235"/>
      <c r="M424" s="236"/>
      <c r="N424" s="237"/>
      <c r="O424" s="237"/>
      <c r="P424" s="237"/>
      <c r="Q424" s="237"/>
      <c r="R424" s="237"/>
      <c r="S424" s="237"/>
      <c r="T424" s="238"/>
      <c r="AT424" s="239" t="s">
        <v>139</v>
      </c>
      <c r="AU424" s="239" t="s">
        <v>137</v>
      </c>
      <c r="AV424" s="12" t="s">
        <v>137</v>
      </c>
      <c r="AW424" s="12" t="s">
        <v>30</v>
      </c>
      <c r="AX424" s="12" t="s">
        <v>80</v>
      </c>
      <c r="AY424" s="239" t="s">
        <v>129</v>
      </c>
    </row>
    <row r="425" s="1" customFormat="1" ht="16.5" customHeight="1">
      <c r="B425" s="36"/>
      <c r="C425" s="251" t="s">
        <v>985</v>
      </c>
      <c r="D425" s="251" t="s">
        <v>175</v>
      </c>
      <c r="E425" s="252" t="s">
        <v>986</v>
      </c>
      <c r="F425" s="253" t="s">
        <v>987</v>
      </c>
      <c r="G425" s="254" t="s">
        <v>195</v>
      </c>
      <c r="H425" s="255">
        <v>6.5309999999999997</v>
      </c>
      <c r="I425" s="256"/>
      <c r="J425" s="255">
        <f>ROUND(I425*H425,3)</f>
        <v>0</v>
      </c>
      <c r="K425" s="253" t="s">
        <v>135</v>
      </c>
      <c r="L425" s="257"/>
      <c r="M425" s="258" t="s">
        <v>1</v>
      </c>
      <c r="N425" s="259" t="s">
        <v>41</v>
      </c>
      <c r="O425" s="84"/>
      <c r="P425" s="223">
        <f>O425*H425</f>
        <v>0</v>
      </c>
      <c r="Q425" s="223">
        <v>0.00197</v>
      </c>
      <c r="R425" s="223">
        <f>Q425*H425</f>
        <v>0.012866069999999999</v>
      </c>
      <c r="S425" s="223">
        <v>0</v>
      </c>
      <c r="T425" s="224">
        <f>S425*H425</f>
        <v>0</v>
      </c>
      <c r="AR425" s="225" t="s">
        <v>302</v>
      </c>
      <c r="AT425" s="225" t="s">
        <v>175</v>
      </c>
      <c r="AU425" s="225" t="s">
        <v>137</v>
      </c>
      <c r="AY425" s="15" t="s">
        <v>129</v>
      </c>
      <c r="BE425" s="226">
        <f>IF(N425="základná",J425,0)</f>
        <v>0</v>
      </c>
      <c r="BF425" s="226">
        <f>IF(N425="znížená",J425,0)</f>
        <v>0</v>
      </c>
      <c r="BG425" s="226">
        <f>IF(N425="zákl. prenesená",J425,0)</f>
        <v>0</v>
      </c>
      <c r="BH425" s="226">
        <f>IF(N425="zníž. prenesená",J425,0)</f>
        <v>0</v>
      </c>
      <c r="BI425" s="226">
        <f>IF(N425="nulová",J425,0)</f>
        <v>0</v>
      </c>
      <c r="BJ425" s="15" t="s">
        <v>137</v>
      </c>
      <c r="BK425" s="227">
        <f>ROUND(I425*H425,3)</f>
        <v>0</v>
      </c>
      <c r="BL425" s="15" t="s">
        <v>219</v>
      </c>
      <c r="BM425" s="225" t="s">
        <v>988</v>
      </c>
    </row>
    <row r="426" s="12" customFormat="1">
      <c r="B426" s="228"/>
      <c r="C426" s="229"/>
      <c r="D426" s="230" t="s">
        <v>139</v>
      </c>
      <c r="E426" s="229"/>
      <c r="F426" s="232" t="s">
        <v>989</v>
      </c>
      <c r="G426" s="229"/>
      <c r="H426" s="233">
        <v>6.5309999999999997</v>
      </c>
      <c r="I426" s="234"/>
      <c r="J426" s="229"/>
      <c r="K426" s="229"/>
      <c r="L426" s="235"/>
      <c r="M426" s="236"/>
      <c r="N426" s="237"/>
      <c r="O426" s="237"/>
      <c r="P426" s="237"/>
      <c r="Q426" s="237"/>
      <c r="R426" s="237"/>
      <c r="S426" s="237"/>
      <c r="T426" s="238"/>
      <c r="AT426" s="239" t="s">
        <v>139</v>
      </c>
      <c r="AU426" s="239" t="s">
        <v>137</v>
      </c>
      <c r="AV426" s="12" t="s">
        <v>137</v>
      </c>
      <c r="AW426" s="12" t="s">
        <v>4</v>
      </c>
      <c r="AX426" s="12" t="s">
        <v>80</v>
      </c>
      <c r="AY426" s="239" t="s">
        <v>129</v>
      </c>
    </row>
    <row r="427" s="1" customFormat="1" ht="24" customHeight="1">
      <c r="B427" s="36"/>
      <c r="C427" s="215" t="s">
        <v>990</v>
      </c>
      <c r="D427" s="215" t="s">
        <v>131</v>
      </c>
      <c r="E427" s="216" t="s">
        <v>991</v>
      </c>
      <c r="F427" s="217" t="s">
        <v>992</v>
      </c>
      <c r="G427" s="218" t="s">
        <v>178</v>
      </c>
      <c r="H427" s="219">
        <v>0.037999999999999999</v>
      </c>
      <c r="I427" s="220"/>
      <c r="J427" s="219">
        <f>ROUND(I427*H427,3)</f>
        <v>0</v>
      </c>
      <c r="K427" s="217" t="s">
        <v>135</v>
      </c>
      <c r="L427" s="41"/>
      <c r="M427" s="221" t="s">
        <v>1</v>
      </c>
      <c r="N427" s="222" t="s">
        <v>41</v>
      </c>
      <c r="O427" s="84"/>
      <c r="P427" s="223">
        <f>O427*H427</f>
        <v>0</v>
      </c>
      <c r="Q427" s="223">
        <v>0</v>
      </c>
      <c r="R427" s="223">
        <f>Q427*H427</f>
        <v>0</v>
      </c>
      <c r="S427" s="223">
        <v>0</v>
      </c>
      <c r="T427" s="224">
        <f>S427*H427</f>
        <v>0</v>
      </c>
      <c r="AR427" s="225" t="s">
        <v>219</v>
      </c>
      <c r="AT427" s="225" t="s">
        <v>131</v>
      </c>
      <c r="AU427" s="225" t="s">
        <v>137</v>
      </c>
      <c r="AY427" s="15" t="s">
        <v>129</v>
      </c>
      <c r="BE427" s="226">
        <f>IF(N427="základná",J427,0)</f>
        <v>0</v>
      </c>
      <c r="BF427" s="226">
        <f>IF(N427="znížená",J427,0)</f>
        <v>0</v>
      </c>
      <c r="BG427" s="226">
        <f>IF(N427="zákl. prenesená",J427,0)</f>
        <v>0</v>
      </c>
      <c r="BH427" s="226">
        <f>IF(N427="zníž. prenesená",J427,0)</f>
        <v>0</v>
      </c>
      <c r="BI427" s="226">
        <f>IF(N427="nulová",J427,0)</f>
        <v>0</v>
      </c>
      <c r="BJ427" s="15" t="s">
        <v>137</v>
      </c>
      <c r="BK427" s="227">
        <f>ROUND(I427*H427,3)</f>
        <v>0</v>
      </c>
      <c r="BL427" s="15" t="s">
        <v>219</v>
      </c>
      <c r="BM427" s="225" t="s">
        <v>993</v>
      </c>
    </row>
    <row r="428" s="11" customFormat="1" ht="22.8" customHeight="1">
      <c r="B428" s="199"/>
      <c r="C428" s="200"/>
      <c r="D428" s="201" t="s">
        <v>74</v>
      </c>
      <c r="E428" s="213" t="s">
        <v>994</v>
      </c>
      <c r="F428" s="213" t="s">
        <v>995</v>
      </c>
      <c r="G428" s="200"/>
      <c r="H428" s="200"/>
      <c r="I428" s="203"/>
      <c r="J428" s="214">
        <f>BK428</f>
        <v>0</v>
      </c>
      <c r="K428" s="200"/>
      <c r="L428" s="205"/>
      <c r="M428" s="206"/>
      <c r="N428" s="207"/>
      <c r="O428" s="207"/>
      <c r="P428" s="208">
        <f>SUM(P429:P433)</f>
        <v>0</v>
      </c>
      <c r="Q428" s="207"/>
      <c r="R428" s="208">
        <f>SUM(R429:R433)</f>
        <v>0.097700999999999996</v>
      </c>
      <c r="S428" s="207"/>
      <c r="T428" s="209">
        <f>SUM(T429:T433)</f>
        <v>0</v>
      </c>
      <c r="AR428" s="210" t="s">
        <v>137</v>
      </c>
      <c r="AT428" s="211" t="s">
        <v>74</v>
      </c>
      <c r="AU428" s="211" t="s">
        <v>80</v>
      </c>
      <c r="AY428" s="210" t="s">
        <v>129</v>
      </c>
      <c r="BK428" s="212">
        <f>SUM(BK429:BK433)</f>
        <v>0</v>
      </c>
    </row>
    <row r="429" s="1" customFormat="1" ht="16.5" customHeight="1">
      <c r="B429" s="36"/>
      <c r="C429" s="215" t="s">
        <v>996</v>
      </c>
      <c r="D429" s="215" t="s">
        <v>131</v>
      </c>
      <c r="E429" s="216" t="s">
        <v>997</v>
      </c>
      <c r="F429" s="217" t="s">
        <v>998</v>
      </c>
      <c r="G429" s="218" t="s">
        <v>195</v>
      </c>
      <c r="H429" s="219">
        <v>5.3399999999999999</v>
      </c>
      <c r="I429" s="220"/>
      <c r="J429" s="219">
        <f>ROUND(I429*H429,3)</f>
        <v>0</v>
      </c>
      <c r="K429" s="217" t="s">
        <v>135</v>
      </c>
      <c r="L429" s="41"/>
      <c r="M429" s="221" t="s">
        <v>1</v>
      </c>
      <c r="N429" s="222" t="s">
        <v>41</v>
      </c>
      <c r="O429" s="84"/>
      <c r="P429" s="223">
        <f>O429*H429</f>
        <v>0</v>
      </c>
      <c r="Q429" s="223">
        <v>0.00064999999999999997</v>
      </c>
      <c r="R429" s="223">
        <f>Q429*H429</f>
        <v>0.0034709999999999997</v>
      </c>
      <c r="S429" s="223">
        <v>0</v>
      </c>
      <c r="T429" s="224">
        <f>S429*H429</f>
        <v>0</v>
      </c>
      <c r="AR429" s="225" t="s">
        <v>219</v>
      </c>
      <c r="AT429" s="225" t="s">
        <v>131</v>
      </c>
      <c r="AU429" s="225" t="s">
        <v>137</v>
      </c>
      <c r="AY429" s="15" t="s">
        <v>129</v>
      </c>
      <c r="BE429" s="226">
        <f>IF(N429="základná",J429,0)</f>
        <v>0</v>
      </c>
      <c r="BF429" s="226">
        <f>IF(N429="znížená",J429,0)</f>
        <v>0</v>
      </c>
      <c r="BG429" s="226">
        <f>IF(N429="zákl. prenesená",J429,0)</f>
        <v>0</v>
      </c>
      <c r="BH429" s="226">
        <f>IF(N429="zníž. prenesená",J429,0)</f>
        <v>0</v>
      </c>
      <c r="BI429" s="226">
        <f>IF(N429="nulová",J429,0)</f>
        <v>0</v>
      </c>
      <c r="BJ429" s="15" t="s">
        <v>137</v>
      </c>
      <c r="BK429" s="227">
        <f>ROUND(I429*H429,3)</f>
        <v>0</v>
      </c>
      <c r="BL429" s="15" t="s">
        <v>219</v>
      </c>
      <c r="BM429" s="225" t="s">
        <v>999</v>
      </c>
    </row>
    <row r="430" s="12" customFormat="1">
      <c r="B430" s="228"/>
      <c r="C430" s="229"/>
      <c r="D430" s="230" t="s">
        <v>139</v>
      </c>
      <c r="E430" s="231" t="s">
        <v>1</v>
      </c>
      <c r="F430" s="232" t="s">
        <v>206</v>
      </c>
      <c r="G430" s="229"/>
      <c r="H430" s="233">
        <v>5.3399999999999999</v>
      </c>
      <c r="I430" s="234"/>
      <c r="J430" s="229"/>
      <c r="K430" s="229"/>
      <c r="L430" s="235"/>
      <c r="M430" s="236"/>
      <c r="N430" s="237"/>
      <c r="O430" s="237"/>
      <c r="P430" s="237"/>
      <c r="Q430" s="237"/>
      <c r="R430" s="237"/>
      <c r="S430" s="237"/>
      <c r="T430" s="238"/>
      <c r="AT430" s="239" t="s">
        <v>139</v>
      </c>
      <c r="AU430" s="239" t="s">
        <v>137</v>
      </c>
      <c r="AV430" s="12" t="s">
        <v>137</v>
      </c>
      <c r="AW430" s="12" t="s">
        <v>30</v>
      </c>
      <c r="AX430" s="12" t="s">
        <v>80</v>
      </c>
      <c r="AY430" s="239" t="s">
        <v>129</v>
      </c>
    </row>
    <row r="431" s="1" customFormat="1" ht="24" customHeight="1">
      <c r="B431" s="36"/>
      <c r="C431" s="251" t="s">
        <v>1000</v>
      </c>
      <c r="D431" s="251" t="s">
        <v>175</v>
      </c>
      <c r="E431" s="252" t="s">
        <v>1001</v>
      </c>
      <c r="F431" s="253" t="s">
        <v>1002</v>
      </c>
      <c r="G431" s="254" t="s">
        <v>1003</v>
      </c>
      <c r="H431" s="255">
        <v>3.141</v>
      </c>
      <c r="I431" s="256"/>
      <c r="J431" s="255">
        <f>ROUND(I431*H431,3)</f>
        <v>0</v>
      </c>
      <c r="K431" s="253" t="s">
        <v>135</v>
      </c>
      <c r="L431" s="257"/>
      <c r="M431" s="258" t="s">
        <v>1</v>
      </c>
      <c r="N431" s="259" t="s">
        <v>41</v>
      </c>
      <c r="O431" s="84"/>
      <c r="P431" s="223">
        <f>O431*H431</f>
        <v>0</v>
      </c>
      <c r="Q431" s="223">
        <v>0.029999999999999999</v>
      </c>
      <c r="R431" s="223">
        <f>Q431*H431</f>
        <v>0.094229999999999994</v>
      </c>
      <c r="S431" s="223">
        <v>0</v>
      </c>
      <c r="T431" s="224">
        <f>S431*H431</f>
        <v>0</v>
      </c>
      <c r="AR431" s="225" t="s">
        <v>302</v>
      </c>
      <c r="AT431" s="225" t="s">
        <v>175</v>
      </c>
      <c r="AU431" s="225" t="s">
        <v>137</v>
      </c>
      <c r="AY431" s="15" t="s">
        <v>129</v>
      </c>
      <c r="BE431" s="226">
        <f>IF(N431="základná",J431,0)</f>
        <v>0</v>
      </c>
      <c r="BF431" s="226">
        <f>IF(N431="znížená",J431,0)</f>
        <v>0</v>
      </c>
      <c r="BG431" s="226">
        <f>IF(N431="zákl. prenesená",J431,0)</f>
        <v>0</v>
      </c>
      <c r="BH431" s="226">
        <f>IF(N431="zníž. prenesená",J431,0)</f>
        <v>0</v>
      </c>
      <c r="BI431" s="226">
        <f>IF(N431="nulová",J431,0)</f>
        <v>0</v>
      </c>
      <c r="BJ431" s="15" t="s">
        <v>137</v>
      </c>
      <c r="BK431" s="227">
        <f>ROUND(I431*H431,3)</f>
        <v>0</v>
      </c>
      <c r="BL431" s="15" t="s">
        <v>219</v>
      </c>
      <c r="BM431" s="225" t="s">
        <v>1004</v>
      </c>
    </row>
    <row r="432" s="12" customFormat="1">
      <c r="B432" s="228"/>
      <c r="C432" s="229"/>
      <c r="D432" s="230" t="s">
        <v>139</v>
      </c>
      <c r="E432" s="231" t="s">
        <v>1</v>
      </c>
      <c r="F432" s="232" t="s">
        <v>1005</v>
      </c>
      <c r="G432" s="229"/>
      <c r="H432" s="233">
        <v>3.141</v>
      </c>
      <c r="I432" s="234"/>
      <c r="J432" s="229"/>
      <c r="K432" s="229"/>
      <c r="L432" s="235"/>
      <c r="M432" s="236"/>
      <c r="N432" s="237"/>
      <c r="O432" s="237"/>
      <c r="P432" s="237"/>
      <c r="Q432" s="237"/>
      <c r="R432" s="237"/>
      <c r="S432" s="237"/>
      <c r="T432" s="238"/>
      <c r="AT432" s="239" t="s">
        <v>139</v>
      </c>
      <c r="AU432" s="239" t="s">
        <v>137</v>
      </c>
      <c r="AV432" s="12" t="s">
        <v>137</v>
      </c>
      <c r="AW432" s="12" t="s">
        <v>30</v>
      </c>
      <c r="AX432" s="12" t="s">
        <v>80</v>
      </c>
      <c r="AY432" s="239" t="s">
        <v>129</v>
      </c>
    </row>
    <row r="433" s="1" customFormat="1" ht="24" customHeight="1">
      <c r="B433" s="36"/>
      <c r="C433" s="215" t="s">
        <v>1006</v>
      </c>
      <c r="D433" s="215" t="s">
        <v>131</v>
      </c>
      <c r="E433" s="216" t="s">
        <v>1007</v>
      </c>
      <c r="F433" s="217" t="s">
        <v>1008</v>
      </c>
      <c r="G433" s="218" t="s">
        <v>178</v>
      </c>
      <c r="H433" s="219">
        <v>0.098000000000000004</v>
      </c>
      <c r="I433" s="220"/>
      <c r="J433" s="219">
        <f>ROUND(I433*H433,3)</f>
        <v>0</v>
      </c>
      <c r="K433" s="217" t="s">
        <v>135</v>
      </c>
      <c r="L433" s="41"/>
      <c r="M433" s="221" t="s">
        <v>1</v>
      </c>
      <c r="N433" s="222" t="s">
        <v>41</v>
      </c>
      <c r="O433" s="84"/>
      <c r="P433" s="223">
        <f>O433*H433</f>
        <v>0</v>
      </c>
      <c r="Q433" s="223">
        <v>0</v>
      </c>
      <c r="R433" s="223">
        <f>Q433*H433</f>
        <v>0</v>
      </c>
      <c r="S433" s="223">
        <v>0</v>
      </c>
      <c r="T433" s="224">
        <f>S433*H433</f>
        <v>0</v>
      </c>
      <c r="AR433" s="225" t="s">
        <v>219</v>
      </c>
      <c r="AT433" s="225" t="s">
        <v>131</v>
      </c>
      <c r="AU433" s="225" t="s">
        <v>137</v>
      </c>
      <c r="AY433" s="15" t="s">
        <v>129</v>
      </c>
      <c r="BE433" s="226">
        <f>IF(N433="základná",J433,0)</f>
        <v>0</v>
      </c>
      <c r="BF433" s="226">
        <f>IF(N433="znížená",J433,0)</f>
        <v>0</v>
      </c>
      <c r="BG433" s="226">
        <f>IF(N433="zákl. prenesená",J433,0)</f>
        <v>0</v>
      </c>
      <c r="BH433" s="226">
        <f>IF(N433="zníž. prenesená",J433,0)</f>
        <v>0</v>
      </c>
      <c r="BI433" s="226">
        <f>IF(N433="nulová",J433,0)</f>
        <v>0</v>
      </c>
      <c r="BJ433" s="15" t="s">
        <v>137</v>
      </c>
      <c r="BK433" s="227">
        <f>ROUND(I433*H433,3)</f>
        <v>0</v>
      </c>
      <c r="BL433" s="15" t="s">
        <v>219</v>
      </c>
      <c r="BM433" s="225" t="s">
        <v>1009</v>
      </c>
    </row>
    <row r="434" s="11" customFormat="1" ht="22.8" customHeight="1">
      <c r="B434" s="199"/>
      <c r="C434" s="200"/>
      <c r="D434" s="201" t="s">
        <v>74</v>
      </c>
      <c r="E434" s="213" t="s">
        <v>1010</v>
      </c>
      <c r="F434" s="213" t="s">
        <v>1011</v>
      </c>
      <c r="G434" s="200"/>
      <c r="H434" s="200"/>
      <c r="I434" s="203"/>
      <c r="J434" s="214">
        <f>BK434</f>
        <v>0</v>
      </c>
      <c r="K434" s="200"/>
      <c r="L434" s="205"/>
      <c r="M434" s="206"/>
      <c r="N434" s="207"/>
      <c r="O434" s="207"/>
      <c r="P434" s="208">
        <f>SUM(P435:P447)</f>
        <v>0</v>
      </c>
      <c r="Q434" s="207"/>
      <c r="R434" s="208">
        <f>SUM(R435:R447)</f>
        <v>0.1071751</v>
      </c>
      <c r="S434" s="207"/>
      <c r="T434" s="209">
        <f>SUM(T435:T447)</f>
        <v>0</v>
      </c>
      <c r="AR434" s="210" t="s">
        <v>137</v>
      </c>
      <c r="AT434" s="211" t="s">
        <v>74</v>
      </c>
      <c r="AU434" s="211" t="s">
        <v>80</v>
      </c>
      <c r="AY434" s="210" t="s">
        <v>129</v>
      </c>
      <c r="BK434" s="212">
        <f>SUM(BK435:BK447)</f>
        <v>0</v>
      </c>
    </row>
    <row r="435" s="1" customFormat="1" ht="24" customHeight="1">
      <c r="B435" s="36"/>
      <c r="C435" s="215" t="s">
        <v>1012</v>
      </c>
      <c r="D435" s="215" t="s">
        <v>131</v>
      </c>
      <c r="E435" s="216" t="s">
        <v>1013</v>
      </c>
      <c r="F435" s="217" t="s">
        <v>1014</v>
      </c>
      <c r="G435" s="218" t="s">
        <v>195</v>
      </c>
      <c r="H435" s="219">
        <v>23.135999999999999</v>
      </c>
      <c r="I435" s="220"/>
      <c r="J435" s="219">
        <f>ROUND(I435*H435,3)</f>
        <v>0</v>
      </c>
      <c r="K435" s="217" t="s">
        <v>135</v>
      </c>
      <c r="L435" s="41"/>
      <c r="M435" s="221" t="s">
        <v>1</v>
      </c>
      <c r="N435" s="222" t="s">
        <v>41</v>
      </c>
      <c r="O435" s="84"/>
      <c r="P435" s="223">
        <f>O435*H435</f>
        <v>0</v>
      </c>
      <c r="Q435" s="223">
        <v>0.0033500000000000001</v>
      </c>
      <c r="R435" s="223">
        <f>Q435*H435</f>
        <v>0.077505599999999994</v>
      </c>
      <c r="S435" s="223">
        <v>0</v>
      </c>
      <c r="T435" s="224">
        <f>S435*H435</f>
        <v>0</v>
      </c>
      <c r="AR435" s="225" t="s">
        <v>219</v>
      </c>
      <c r="AT435" s="225" t="s">
        <v>131</v>
      </c>
      <c r="AU435" s="225" t="s">
        <v>137</v>
      </c>
      <c r="AY435" s="15" t="s">
        <v>129</v>
      </c>
      <c r="BE435" s="226">
        <f>IF(N435="základná",J435,0)</f>
        <v>0</v>
      </c>
      <c r="BF435" s="226">
        <f>IF(N435="znížená",J435,0)</f>
        <v>0</v>
      </c>
      <c r="BG435" s="226">
        <f>IF(N435="zákl. prenesená",J435,0)</f>
        <v>0</v>
      </c>
      <c r="BH435" s="226">
        <f>IF(N435="zníž. prenesená",J435,0)</f>
        <v>0</v>
      </c>
      <c r="BI435" s="226">
        <f>IF(N435="nulová",J435,0)</f>
        <v>0</v>
      </c>
      <c r="BJ435" s="15" t="s">
        <v>137</v>
      </c>
      <c r="BK435" s="227">
        <f>ROUND(I435*H435,3)</f>
        <v>0</v>
      </c>
      <c r="BL435" s="15" t="s">
        <v>219</v>
      </c>
      <c r="BM435" s="225" t="s">
        <v>1015</v>
      </c>
    </row>
    <row r="436" s="12" customFormat="1">
      <c r="B436" s="228"/>
      <c r="C436" s="229"/>
      <c r="D436" s="230" t="s">
        <v>139</v>
      </c>
      <c r="E436" s="231" t="s">
        <v>1</v>
      </c>
      <c r="F436" s="232" t="s">
        <v>1016</v>
      </c>
      <c r="G436" s="229"/>
      <c r="H436" s="233">
        <v>28.16</v>
      </c>
      <c r="I436" s="234"/>
      <c r="J436" s="229"/>
      <c r="K436" s="229"/>
      <c r="L436" s="235"/>
      <c r="M436" s="236"/>
      <c r="N436" s="237"/>
      <c r="O436" s="237"/>
      <c r="P436" s="237"/>
      <c r="Q436" s="237"/>
      <c r="R436" s="237"/>
      <c r="S436" s="237"/>
      <c r="T436" s="238"/>
      <c r="AT436" s="239" t="s">
        <v>139</v>
      </c>
      <c r="AU436" s="239" t="s">
        <v>137</v>
      </c>
      <c r="AV436" s="12" t="s">
        <v>137</v>
      </c>
      <c r="AW436" s="12" t="s">
        <v>30</v>
      </c>
      <c r="AX436" s="12" t="s">
        <v>75</v>
      </c>
      <c r="AY436" s="239" t="s">
        <v>129</v>
      </c>
    </row>
    <row r="437" s="12" customFormat="1">
      <c r="B437" s="228"/>
      <c r="C437" s="229"/>
      <c r="D437" s="230" t="s">
        <v>139</v>
      </c>
      <c r="E437" s="231" t="s">
        <v>1</v>
      </c>
      <c r="F437" s="232" t="s">
        <v>1017</v>
      </c>
      <c r="G437" s="229"/>
      <c r="H437" s="233">
        <v>-5.984</v>
      </c>
      <c r="I437" s="234"/>
      <c r="J437" s="229"/>
      <c r="K437" s="229"/>
      <c r="L437" s="235"/>
      <c r="M437" s="236"/>
      <c r="N437" s="237"/>
      <c r="O437" s="237"/>
      <c r="P437" s="237"/>
      <c r="Q437" s="237"/>
      <c r="R437" s="237"/>
      <c r="S437" s="237"/>
      <c r="T437" s="238"/>
      <c r="AT437" s="239" t="s">
        <v>139</v>
      </c>
      <c r="AU437" s="239" t="s">
        <v>137</v>
      </c>
      <c r="AV437" s="12" t="s">
        <v>137</v>
      </c>
      <c r="AW437" s="12" t="s">
        <v>30</v>
      </c>
      <c r="AX437" s="12" t="s">
        <v>75</v>
      </c>
      <c r="AY437" s="239" t="s">
        <v>129</v>
      </c>
    </row>
    <row r="438" s="12" customFormat="1">
      <c r="B438" s="228"/>
      <c r="C438" s="229"/>
      <c r="D438" s="230" t="s">
        <v>139</v>
      </c>
      <c r="E438" s="231" t="s">
        <v>1</v>
      </c>
      <c r="F438" s="232" t="s">
        <v>1018</v>
      </c>
      <c r="G438" s="229"/>
      <c r="H438" s="233">
        <v>0.64000000000000001</v>
      </c>
      <c r="I438" s="234"/>
      <c r="J438" s="229"/>
      <c r="K438" s="229"/>
      <c r="L438" s="235"/>
      <c r="M438" s="236"/>
      <c r="N438" s="237"/>
      <c r="O438" s="237"/>
      <c r="P438" s="237"/>
      <c r="Q438" s="237"/>
      <c r="R438" s="237"/>
      <c r="S438" s="237"/>
      <c r="T438" s="238"/>
      <c r="AT438" s="239" t="s">
        <v>139</v>
      </c>
      <c r="AU438" s="239" t="s">
        <v>137</v>
      </c>
      <c r="AV438" s="12" t="s">
        <v>137</v>
      </c>
      <c r="AW438" s="12" t="s">
        <v>30</v>
      </c>
      <c r="AX438" s="12" t="s">
        <v>75</v>
      </c>
      <c r="AY438" s="239" t="s">
        <v>129</v>
      </c>
    </row>
    <row r="439" s="12" customFormat="1">
      <c r="B439" s="228"/>
      <c r="C439" s="229"/>
      <c r="D439" s="230" t="s">
        <v>139</v>
      </c>
      <c r="E439" s="231" t="s">
        <v>1</v>
      </c>
      <c r="F439" s="232" t="s">
        <v>1019</v>
      </c>
      <c r="G439" s="229"/>
      <c r="H439" s="233">
        <v>0.32000000000000001</v>
      </c>
      <c r="I439" s="234"/>
      <c r="J439" s="229"/>
      <c r="K439" s="229"/>
      <c r="L439" s="235"/>
      <c r="M439" s="236"/>
      <c r="N439" s="237"/>
      <c r="O439" s="237"/>
      <c r="P439" s="237"/>
      <c r="Q439" s="237"/>
      <c r="R439" s="237"/>
      <c r="S439" s="237"/>
      <c r="T439" s="238"/>
      <c r="AT439" s="239" t="s">
        <v>139</v>
      </c>
      <c r="AU439" s="239" t="s">
        <v>137</v>
      </c>
      <c r="AV439" s="12" t="s">
        <v>137</v>
      </c>
      <c r="AW439" s="12" t="s">
        <v>30</v>
      </c>
      <c r="AX439" s="12" t="s">
        <v>75</v>
      </c>
      <c r="AY439" s="239" t="s">
        <v>129</v>
      </c>
    </row>
    <row r="440" s="13" customFormat="1">
      <c r="B440" s="240"/>
      <c r="C440" s="241"/>
      <c r="D440" s="230" t="s">
        <v>139</v>
      </c>
      <c r="E440" s="242" t="s">
        <v>1</v>
      </c>
      <c r="F440" s="243" t="s">
        <v>144</v>
      </c>
      <c r="G440" s="241"/>
      <c r="H440" s="244">
        <v>23.135999999999999</v>
      </c>
      <c r="I440" s="245"/>
      <c r="J440" s="241"/>
      <c r="K440" s="241"/>
      <c r="L440" s="246"/>
      <c r="M440" s="247"/>
      <c r="N440" s="248"/>
      <c r="O440" s="248"/>
      <c r="P440" s="248"/>
      <c r="Q440" s="248"/>
      <c r="R440" s="248"/>
      <c r="S440" s="248"/>
      <c r="T440" s="249"/>
      <c r="AT440" s="250" t="s">
        <v>139</v>
      </c>
      <c r="AU440" s="250" t="s">
        <v>137</v>
      </c>
      <c r="AV440" s="13" t="s">
        <v>136</v>
      </c>
      <c r="AW440" s="13" t="s">
        <v>30</v>
      </c>
      <c r="AX440" s="13" t="s">
        <v>80</v>
      </c>
      <c r="AY440" s="250" t="s">
        <v>129</v>
      </c>
    </row>
    <row r="441" s="1" customFormat="1" ht="16.5" customHeight="1">
      <c r="B441" s="36"/>
      <c r="C441" s="251" t="s">
        <v>1020</v>
      </c>
      <c r="D441" s="251" t="s">
        <v>175</v>
      </c>
      <c r="E441" s="252" t="s">
        <v>1021</v>
      </c>
      <c r="F441" s="253" t="s">
        <v>1022</v>
      </c>
      <c r="G441" s="254" t="s">
        <v>195</v>
      </c>
      <c r="H441" s="255">
        <v>25.449999999999999</v>
      </c>
      <c r="I441" s="256"/>
      <c r="J441" s="255">
        <f>ROUND(I441*H441,3)</f>
        <v>0</v>
      </c>
      <c r="K441" s="253" t="s">
        <v>135</v>
      </c>
      <c r="L441" s="257"/>
      <c r="M441" s="258" t="s">
        <v>1</v>
      </c>
      <c r="N441" s="259" t="s">
        <v>41</v>
      </c>
      <c r="O441" s="84"/>
      <c r="P441" s="223">
        <f>O441*H441</f>
        <v>0</v>
      </c>
      <c r="Q441" s="223">
        <v>0.0010300000000000001</v>
      </c>
      <c r="R441" s="223">
        <f>Q441*H441</f>
        <v>0.026213500000000001</v>
      </c>
      <c r="S441" s="223">
        <v>0</v>
      </c>
      <c r="T441" s="224">
        <f>S441*H441</f>
        <v>0</v>
      </c>
      <c r="AR441" s="225" t="s">
        <v>302</v>
      </c>
      <c r="AT441" s="225" t="s">
        <v>175</v>
      </c>
      <c r="AU441" s="225" t="s">
        <v>137</v>
      </c>
      <c r="AY441" s="15" t="s">
        <v>129</v>
      </c>
      <c r="BE441" s="226">
        <f>IF(N441="základná",J441,0)</f>
        <v>0</v>
      </c>
      <c r="BF441" s="226">
        <f>IF(N441="znížená",J441,0)</f>
        <v>0</v>
      </c>
      <c r="BG441" s="226">
        <f>IF(N441="zákl. prenesená",J441,0)</f>
        <v>0</v>
      </c>
      <c r="BH441" s="226">
        <f>IF(N441="zníž. prenesená",J441,0)</f>
        <v>0</v>
      </c>
      <c r="BI441" s="226">
        <f>IF(N441="nulová",J441,0)</f>
        <v>0</v>
      </c>
      <c r="BJ441" s="15" t="s">
        <v>137</v>
      </c>
      <c r="BK441" s="227">
        <f>ROUND(I441*H441,3)</f>
        <v>0</v>
      </c>
      <c r="BL441" s="15" t="s">
        <v>219</v>
      </c>
      <c r="BM441" s="225" t="s">
        <v>1023</v>
      </c>
    </row>
    <row r="442" s="12" customFormat="1">
      <c r="B442" s="228"/>
      <c r="C442" s="229"/>
      <c r="D442" s="230" t="s">
        <v>139</v>
      </c>
      <c r="E442" s="229"/>
      <c r="F442" s="232" t="s">
        <v>1024</v>
      </c>
      <c r="G442" s="229"/>
      <c r="H442" s="233">
        <v>25.449999999999999</v>
      </c>
      <c r="I442" s="234"/>
      <c r="J442" s="229"/>
      <c r="K442" s="229"/>
      <c r="L442" s="235"/>
      <c r="M442" s="236"/>
      <c r="N442" s="237"/>
      <c r="O442" s="237"/>
      <c r="P442" s="237"/>
      <c r="Q442" s="237"/>
      <c r="R442" s="237"/>
      <c r="S442" s="237"/>
      <c r="T442" s="238"/>
      <c r="AT442" s="239" t="s">
        <v>139</v>
      </c>
      <c r="AU442" s="239" t="s">
        <v>137</v>
      </c>
      <c r="AV442" s="12" t="s">
        <v>137</v>
      </c>
      <c r="AW442" s="12" t="s">
        <v>4</v>
      </c>
      <c r="AX442" s="12" t="s">
        <v>80</v>
      </c>
      <c r="AY442" s="239" t="s">
        <v>129</v>
      </c>
    </row>
    <row r="443" s="1" customFormat="1" ht="24" customHeight="1">
      <c r="B443" s="36"/>
      <c r="C443" s="215" t="s">
        <v>1025</v>
      </c>
      <c r="D443" s="215" t="s">
        <v>131</v>
      </c>
      <c r="E443" s="216" t="s">
        <v>1026</v>
      </c>
      <c r="F443" s="217" t="s">
        <v>1027</v>
      </c>
      <c r="G443" s="218" t="s">
        <v>252</v>
      </c>
      <c r="H443" s="219">
        <v>4.7999999999999998</v>
      </c>
      <c r="I443" s="220"/>
      <c r="J443" s="219">
        <f>ROUND(I443*H443,3)</f>
        <v>0</v>
      </c>
      <c r="K443" s="217" t="s">
        <v>135</v>
      </c>
      <c r="L443" s="41"/>
      <c r="M443" s="221" t="s">
        <v>1</v>
      </c>
      <c r="N443" s="222" t="s">
        <v>41</v>
      </c>
      <c r="O443" s="84"/>
      <c r="P443" s="223">
        <f>O443*H443</f>
        <v>0</v>
      </c>
      <c r="Q443" s="223">
        <v>0.00050000000000000001</v>
      </c>
      <c r="R443" s="223">
        <f>Q443*H443</f>
        <v>0.0023999999999999998</v>
      </c>
      <c r="S443" s="223">
        <v>0</v>
      </c>
      <c r="T443" s="224">
        <f>S443*H443</f>
        <v>0</v>
      </c>
      <c r="AR443" s="225" t="s">
        <v>219</v>
      </c>
      <c r="AT443" s="225" t="s">
        <v>131</v>
      </c>
      <c r="AU443" s="225" t="s">
        <v>137</v>
      </c>
      <c r="AY443" s="15" t="s">
        <v>129</v>
      </c>
      <c r="BE443" s="226">
        <f>IF(N443="základná",J443,0)</f>
        <v>0</v>
      </c>
      <c r="BF443" s="226">
        <f>IF(N443="znížená",J443,0)</f>
        <v>0</v>
      </c>
      <c r="BG443" s="226">
        <f>IF(N443="zákl. prenesená",J443,0)</f>
        <v>0</v>
      </c>
      <c r="BH443" s="226">
        <f>IF(N443="zníž. prenesená",J443,0)</f>
        <v>0</v>
      </c>
      <c r="BI443" s="226">
        <f>IF(N443="nulová",J443,0)</f>
        <v>0</v>
      </c>
      <c r="BJ443" s="15" t="s">
        <v>137</v>
      </c>
      <c r="BK443" s="227">
        <f>ROUND(I443*H443,3)</f>
        <v>0</v>
      </c>
      <c r="BL443" s="15" t="s">
        <v>219</v>
      </c>
      <c r="BM443" s="225" t="s">
        <v>1028</v>
      </c>
    </row>
    <row r="444" s="12" customFormat="1">
      <c r="B444" s="228"/>
      <c r="C444" s="229"/>
      <c r="D444" s="230" t="s">
        <v>139</v>
      </c>
      <c r="E444" s="231" t="s">
        <v>1</v>
      </c>
      <c r="F444" s="232" t="s">
        <v>1029</v>
      </c>
      <c r="G444" s="229"/>
      <c r="H444" s="233">
        <v>4.7999999999999998</v>
      </c>
      <c r="I444" s="234"/>
      <c r="J444" s="229"/>
      <c r="K444" s="229"/>
      <c r="L444" s="235"/>
      <c r="M444" s="236"/>
      <c r="N444" s="237"/>
      <c r="O444" s="237"/>
      <c r="P444" s="237"/>
      <c r="Q444" s="237"/>
      <c r="R444" s="237"/>
      <c r="S444" s="237"/>
      <c r="T444" s="238"/>
      <c r="AT444" s="239" t="s">
        <v>139</v>
      </c>
      <c r="AU444" s="239" t="s">
        <v>137</v>
      </c>
      <c r="AV444" s="12" t="s">
        <v>137</v>
      </c>
      <c r="AW444" s="12" t="s">
        <v>30</v>
      </c>
      <c r="AX444" s="12" t="s">
        <v>80</v>
      </c>
      <c r="AY444" s="239" t="s">
        <v>129</v>
      </c>
    </row>
    <row r="445" s="1" customFormat="1" ht="16.5" customHeight="1">
      <c r="B445" s="36"/>
      <c r="C445" s="251" t="s">
        <v>1030</v>
      </c>
      <c r="D445" s="251" t="s">
        <v>175</v>
      </c>
      <c r="E445" s="252" t="s">
        <v>1031</v>
      </c>
      <c r="F445" s="253" t="s">
        <v>1032</v>
      </c>
      <c r="G445" s="254" t="s">
        <v>252</v>
      </c>
      <c r="H445" s="255">
        <v>5.2800000000000002</v>
      </c>
      <c r="I445" s="256"/>
      <c r="J445" s="255">
        <f>ROUND(I445*H445,3)</f>
        <v>0</v>
      </c>
      <c r="K445" s="253" t="s">
        <v>135</v>
      </c>
      <c r="L445" s="257"/>
      <c r="M445" s="258" t="s">
        <v>1</v>
      </c>
      <c r="N445" s="259" t="s">
        <v>41</v>
      </c>
      <c r="O445" s="84"/>
      <c r="P445" s="223">
        <f>O445*H445</f>
        <v>0</v>
      </c>
      <c r="Q445" s="223">
        <v>0.00020000000000000001</v>
      </c>
      <c r="R445" s="223">
        <f>Q445*H445</f>
        <v>0.0010560000000000001</v>
      </c>
      <c r="S445" s="223">
        <v>0</v>
      </c>
      <c r="T445" s="224">
        <f>S445*H445</f>
        <v>0</v>
      </c>
      <c r="AR445" s="225" t="s">
        <v>302</v>
      </c>
      <c r="AT445" s="225" t="s">
        <v>175</v>
      </c>
      <c r="AU445" s="225" t="s">
        <v>137</v>
      </c>
      <c r="AY445" s="15" t="s">
        <v>129</v>
      </c>
      <c r="BE445" s="226">
        <f>IF(N445="základná",J445,0)</f>
        <v>0</v>
      </c>
      <c r="BF445" s="226">
        <f>IF(N445="znížená",J445,0)</f>
        <v>0</v>
      </c>
      <c r="BG445" s="226">
        <f>IF(N445="zákl. prenesená",J445,0)</f>
        <v>0</v>
      </c>
      <c r="BH445" s="226">
        <f>IF(N445="zníž. prenesená",J445,0)</f>
        <v>0</v>
      </c>
      <c r="BI445" s="226">
        <f>IF(N445="nulová",J445,0)</f>
        <v>0</v>
      </c>
      <c r="BJ445" s="15" t="s">
        <v>137</v>
      </c>
      <c r="BK445" s="227">
        <f>ROUND(I445*H445,3)</f>
        <v>0</v>
      </c>
      <c r="BL445" s="15" t="s">
        <v>219</v>
      </c>
      <c r="BM445" s="225" t="s">
        <v>1033</v>
      </c>
    </row>
    <row r="446" s="12" customFormat="1">
      <c r="B446" s="228"/>
      <c r="C446" s="229"/>
      <c r="D446" s="230" t="s">
        <v>139</v>
      </c>
      <c r="E446" s="229"/>
      <c r="F446" s="232" t="s">
        <v>1034</v>
      </c>
      <c r="G446" s="229"/>
      <c r="H446" s="233">
        <v>5.2800000000000002</v>
      </c>
      <c r="I446" s="234"/>
      <c r="J446" s="229"/>
      <c r="K446" s="229"/>
      <c r="L446" s="235"/>
      <c r="M446" s="236"/>
      <c r="N446" s="237"/>
      <c r="O446" s="237"/>
      <c r="P446" s="237"/>
      <c r="Q446" s="237"/>
      <c r="R446" s="237"/>
      <c r="S446" s="237"/>
      <c r="T446" s="238"/>
      <c r="AT446" s="239" t="s">
        <v>139</v>
      </c>
      <c r="AU446" s="239" t="s">
        <v>137</v>
      </c>
      <c r="AV446" s="12" t="s">
        <v>137</v>
      </c>
      <c r="AW446" s="12" t="s">
        <v>4</v>
      </c>
      <c r="AX446" s="12" t="s">
        <v>80</v>
      </c>
      <c r="AY446" s="239" t="s">
        <v>129</v>
      </c>
    </row>
    <row r="447" s="1" customFormat="1" ht="24" customHeight="1">
      <c r="B447" s="36"/>
      <c r="C447" s="215" t="s">
        <v>1035</v>
      </c>
      <c r="D447" s="215" t="s">
        <v>131</v>
      </c>
      <c r="E447" s="216" t="s">
        <v>1036</v>
      </c>
      <c r="F447" s="217" t="s">
        <v>1037</v>
      </c>
      <c r="G447" s="218" t="s">
        <v>178</v>
      </c>
      <c r="H447" s="219">
        <v>0.107</v>
      </c>
      <c r="I447" s="220"/>
      <c r="J447" s="219">
        <f>ROUND(I447*H447,3)</f>
        <v>0</v>
      </c>
      <c r="K447" s="217" t="s">
        <v>135</v>
      </c>
      <c r="L447" s="41"/>
      <c r="M447" s="221" t="s">
        <v>1</v>
      </c>
      <c r="N447" s="222" t="s">
        <v>41</v>
      </c>
      <c r="O447" s="84"/>
      <c r="P447" s="223">
        <f>O447*H447</f>
        <v>0</v>
      </c>
      <c r="Q447" s="223">
        <v>0</v>
      </c>
      <c r="R447" s="223">
        <f>Q447*H447</f>
        <v>0</v>
      </c>
      <c r="S447" s="223">
        <v>0</v>
      </c>
      <c r="T447" s="224">
        <f>S447*H447</f>
        <v>0</v>
      </c>
      <c r="AR447" s="225" t="s">
        <v>219</v>
      </c>
      <c r="AT447" s="225" t="s">
        <v>131</v>
      </c>
      <c r="AU447" s="225" t="s">
        <v>137</v>
      </c>
      <c r="AY447" s="15" t="s">
        <v>129</v>
      </c>
      <c r="BE447" s="226">
        <f>IF(N447="základná",J447,0)</f>
        <v>0</v>
      </c>
      <c r="BF447" s="226">
        <f>IF(N447="znížená",J447,0)</f>
        <v>0</v>
      </c>
      <c r="BG447" s="226">
        <f>IF(N447="zákl. prenesená",J447,0)</f>
        <v>0</v>
      </c>
      <c r="BH447" s="226">
        <f>IF(N447="zníž. prenesená",J447,0)</f>
        <v>0</v>
      </c>
      <c r="BI447" s="226">
        <f>IF(N447="nulová",J447,0)</f>
        <v>0</v>
      </c>
      <c r="BJ447" s="15" t="s">
        <v>137</v>
      </c>
      <c r="BK447" s="227">
        <f>ROUND(I447*H447,3)</f>
        <v>0</v>
      </c>
      <c r="BL447" s="15" t="s">
        <v>219</v>
      </c>
      <c r="BM447" s="225" t="s">
        <v>1038</v>
      </c>
    </row>
    <row r="448" s="11" customFormat="1" ht="22.8" customHeight="1">
      <c r="B448" s="199"/>
      <c r="C448" s="200"/>
      <c r="D448" s="201" t="s">
        <v>74</v>
      </c>
      <c r="E448" s="213" t="s">
        <v>1039</v>
      </c>
      <c r="F448" s="213" t="s">
        <v>1040</v>
      </c>
      <c r="G448" s="200"/>
      <c r="H448" s="200"/>
      <c r="I448" s="203"/>
      <c r="J448" s="214">
        <f>BK448</f>
        <v>0</v>
      </c>
      <c r="K448" s="200"/>
      <c r="L448" s="205"/>
      <c r="M448" s="206"/>
      <c r="N448" s="207"/>
      <c r="O448" s="207"/>
      <c r="P448" s="208">
        <f>SUM(P449:P450)</f>
        <v>0</v>
      </c>
      <c r="Q448" s="207"/>
      <c r="R448" s="208">
        <f>SUM(R449:R450)</f>
        <v>0.0020700000000000002</v>
      </c>
      <c r="S448" s="207"/>
      <c r="T448" s="209">
        <f>SUM(T449:T450)</f>
        <v>0</v>
      </c>
      <c r="AR448" s="210" t="s">
        <v>137</v>
      </c>
      <c r="AT448" s="211" t="s">
        <v>74</v>
      </c>
      <c r="AU448" s="211" t="s">
        <v>80</v>
      </c>
      <c r="AY448" s="210" t="s">
        <v>129</v>
      </c>
      <c r="BK448" s="212">
        <f>SUM(BK449:BK450)</f>
        <v>0</v>
      </c>
    </row>
    <row r="449" s="1" customFormat="1" ht="24" customHeight="1">
      <c r="B449" s="36"/>
      <c r="C449" s="215" t="s">
        <v>1041</v>
      </c>
      <c r="D449" s="215" t="s">
        <v>131</v>
      </c>
      <c r="E449" s="216" t="s">
        <v>1042</v>
      </c>
      <c r="F449" s="217" t="s">
        <v>1043</v>
      </c>
      <c r="G449" s="218" t="s">
        <v>252</v>
      </c>
      <c r="H449" s="219">
        <v>23</v>
      </c>
      <c r="I449" s="220"/>
      <c r="J449" s="219">
        <f>ROUND(I449*H449,3)</f>
        <v>0</v>
      </c>
      <c r="K449" s="217" t="s">
        <v>135</v>
      </c>
      <c r="L449" s="41"/>
      <c r="M449" s="221" t="s">
        <v>1</v>
      </c>
      <c r="N449" s="222" t="s">
        <v>41</v>
      </c>
      <c r="O449" s="84"/>
      <c r="P449" s="223">
        <f>O449*H449</f>
        <v>0</v>
      </c>
      <c r="Q449" s="223">
        <v>9.0000000000000006E-05</v>
      </c>
      <c r="R449" s="223">
        <f>Q449*H449</f>
        <v>0.0020700000000000002</v>
      </c>
      <c r="S449" s="223">
        <v>0</v>
      </c>
      <c r="T449" s="224">
        <f>S449*H449</f>
        <v>0</v>
      </c>
      <c r="AR449" s="225" t="s">
        <v>219</v>
      </c>
      <c r="AT449" s="225" t="s">
        <v>131</v>
      </c>
      <c r="AU449" s="225" t="s">
        <v>137</v>
      </c>
      <c r="AY449" s="15" t="s">
        <v>129</v>
      </c>
      <c r="BE449" s="226">
        <f>IF(N449="základná",J449,0)</f>
        <v>0</v>
      </c>
      <c r="BF449" s="226">
        <f>IF(N449="znížená",J449,0)</f>
        <v>0</v>
      </c>
      <c r="BG449" s="226">
        <f>IF(N449="zákl. prenesená",J449,0)</f>
        <v>0</v>
      </c>
      <c r="BH449" s="226">
        <f>IF(N449="zníž. prenesená",J449,0)</f>
        <v>0</v>
      </c>
      <c r="BI449" s="226">
        <f>IF(N449="nulová",J449,0)</f>
        <v>0</v>
      </c>
      <c r="BJ449" s="15" t="s">
        <v>137</v>
      </c>
      <c r="BK449" s="227">
        <f>ROUND(I449*H449,3)</f>
        <v>0</v>
      </c>
      <c r="BL449" s="15" t="s">
        <v>219</v>
      </c>
      <c r="BM449" s="225" t="s">
        <v>1044</v>
      </c>
    </row>
    <row r="450" s="12" customFormat="1">
      <c r="B450" s="228"/>
      <c r="C450" s="229"/>
      <c r="D450" s="230" t="s">
        <v>139</v>
      </c>
      <c r="E450" s="231" t="s">
        <v>1</v>
      </c>
      <c r="F450" s="232" t="s">
        <v>1045</v>
      </c>
      <c r="G450" s="229"/>
      <c r="H450" s="233">
        <v>23</v>
      </c>
      <c r="I450" s="234"/>
      <c r="J450" s="229"/>
      <c r="K450" s="229"/>
      <c r="L450" s="235"/>
      <c r="M450" s="236"/>
      <c r="N450" s="237"/>
      <c r="O450" s="237"/>
      <c r="P450" s="237"/>
      <c r="Q450" s="237"/>
      <c r="R450" s="237"/>
      <c r="S450" s="237"/>
      <c r="T450" s="238"/>
      <c r="AT450" s="239" t="s">
        <v>139</v>
      </c>
      <c r="AU450" s="239" t="s">
        <v>137</v>
      </c>
      <c r="AV450" s="12" t="s">
        <v>137</v>
      </c>
      <c r="AW450" s="12" t="s">
        <v>30</v>
      </c>
      <c r="AX450" s="12" t="s">
        <v>80</v>
      </c>
      <c r="AY450" s="239" t="s">
        <v>129</v>
      </c>
    </row>
    <row r="451" s="11" customFormat="1" ht="22.8" customHeight="1">
      <c r="B451" s="199"/>
      <c r="C451" s="200"/>
      <c r="D451" s="201" t="s">
        <v>74</v>
      </c>
      <c r="E451" s="213" t="s">
        <v>1046</v>
      </c>
      <c r="F451" s="213" t="s">
        <v>1047</v>
      </c>
      <c r="G451" s="200"/>
      <c r="H451" s="200"/>
      <c r="I451" s="203"/>
      <c r="J451" s="214">
        <f>BK451</f>
        <v>0</v>
      </c>
      <c r="K451" s="200"/>
      <c r="L451" s="205"/>
      <c r="M451" s="206"/>
      <c r="N451" s="207"/>
      <c r="O451" s="207"/>
      <c r="P451" s="208">
        <f>SUM(P452:P456)</f>
        <v>0</v>
      </c>
      <c r="Q451" s="207"/>
      <c r="R451" s="208">
        <f>SUM(R452:R456)</f>
        <v>0.012659</v>
      </c>
      <c r="S451" s="207"/>
      <c r="T451" s="209">
        <f>SUM(T452:T456)</f>
        <v>0</v>
      </c>
      <c r="AR451" s="210" t="s">
        <v>137</v>
      </c>
      <c r="AT451" s="211" t="s">
        <v>74</v>
      </c>
      <c r="AU451" s="211" t="s">
        <v>80</v>
      </c>
      <c r="AY451" s="210" t="s">
        <v>129</v>
      </c>
      <c r="BK451" s="212">
        <f>SUM(BK452:BK456)</f>
        <v>0</v>
      </c>
    </row>
    <row r="452" s="1" customFormat="1" ht="24" customHeight="1">
      <c r="B452" s="36"/>
      <c r="C452" s="215" t="s">
        <v>1048</v>
      </c>
      <c r="D452" s="215" t="s">
        <v>131</v>
      </c>
      <c r="E452" s="216" t="s">
        <v>1049</v>
      </c>
      <c r="F452" s="217" t="s">
        <v>1050</v>
      </c>
      <c r="G452" s="218" t="s">
        <v>195</v>
      </c>
      <c r="H452" s="219">
        <v>39.859999999999999</v>
      </c>
      <c r="I452" s="220"/>
      <c r="J452" s="219">
        <f>ROUND(I452*H452,3)</f>
        <v>0</v>
      </c>
      <c r="K452" s="217" t="s">
        <v>135</v>
      </c>
      <c r="L452" s="41"/>
      <c r="M452" s="221" t="s">
        <v>1</v>
      </c>
      <c r="N452" s="222" t="s">
        <v>41</v>
      </c>
      <c r="O452" s="84"/>
      <c r="P452" s="223">
        <f>O452*H452</f>
        <v>0</v>
      </c>
      <c r="Q452" s="223">
        <v>0.00010000000000000001</v>
      </c>
      <c r="R452" s="223">
        <f>Q452*H452</f>
        <v>0.003986</v>
      </c>
      <c r="S452" s="223">
        <v>0</v>
      </c>
      <c r="T452" s="224">
        <f>S452*H452</f>
        <v>0</v>
      </c>
      <c r="AR452" s="225" t="s">
        <v>219</v>
      </c>
      <c r="AT452" s="225" t="s">
        <v>131</v>
      </c>
      <c r="AU452" s="225" t="s">
        <v>137</v>
      </c>
      <c r="AY452" s="15" t="s">
        <v>129</v>
      </c>
      <c r="BE452" s="226">
        <f>IF(N452="základná",J452,0)</f>
        <v>0</v>
      </c>
      <c r="BF452" s="226">
        <f>IF(N452="znížená",J452,0)</f>
        <v>0</v>
      </c>
      <c r="BG452" s="226">
        <f>IF(N452="zákl. prenesená",J452,0)</f>
        <v>0</v>
      </c>
      <c r="BH452" s="226">
        <f>IF(N452="zníž. prenesená",J452,0)</f>
        <v>0</v>
      </c>
      <c r="BI452" s="226">
        <f>IF(N452="nulová",J452,0)</f>
        <v>0</v>
      </c>
      <c r="BJ452" s="15" t="s">
        <v>137</v>
      </c>
      <c r="BK452" s="227">
        <f>ROUND(I452*H452,3)</f>
        <v>0</v>
      </c>
      <c r="BL452" s="15" t="s">
        <v>219</v>
      </c>
      <c r="BM452" s="225" t="s">
        <v>1051</v>
      </c>
    </row>
    <row r="453" s="12" customFormat="1">
      <c r="B453" s="228"/>
      <c r="C453" s="229"/>
      <c r="D453" s="230" t="s">
        <v>139</v>
      </c>
      <c r="E453" s="231" t="s">
        <v>1</v>
      </c>
      <c r="F453" s="232" t="s">
        <v>1052</v>
      </c>
      <c r="G453" s="229"/>
      <c r="H453" s="233">
        <v>39.859999999999999</v>
      </c>
      <c r="I453" s="234"/>
      <c r="J453" s="229"/>
      <c r="K453" s="229"/>
      <c r="L453" s="235"/>
      <c r="M453" s="236"/>
      <c r="N453" s="237"/>
      <c r="O453" s="237"/>
      <c r="P453" s="237"/>
      <c r="Q453" s="237"/>
      <c r="R453" s="237"/>
      <c r="S453" s="237"/>
      <c r="T453" s="238"/>
      <c r="AT453" s="239" t="s">
        <v>139</v>
      </c>
      <c r="AU453" s="239" t="s">
        <v>137</v>
      </c>
      <c r="AV453" s="12" t="s">
        <v>137</v>
      </c>
      <c r="AW453" s="12" t="s">
        <v>30</v>
      </c>
      <c r="AX453" s="12" t="s">
        <v>80</v>
      </c>
      <c r="AY453" s="239" t="s">
        <v>129</v>
      </c>
    </row>
    <row r="454" s="1" customFormat="1" ht="24" customHeight="1">
      <c r="B454" s="36"/>
      <c r="C454" s="215" t="s">
        <v>1053</v>
      </c>
      <c r="D454" s="215" t="s">
        <v>131</v>
      </c>
      <c r="E454" s="216" t="s">
        <v>1054</v>
      </c>
      <c r="F454" s="217" t="s">
        <v>1055</v>
      </c>
      <c r="G454" s="218" t="s">
        <v>195</v>
      </c>
      <c r="H454" s="219">
        <v>10.08</v>
      </c>
      <c r="I454" s="220"/>
      <c r="J454" s="219">
        <f>ROUND(I454*H454,3)</f>
        <v>0</v>
      </c>
      <c r="K454" s="217" t="s">
        <v>135</v>
      </c>
      <c r="L454" s="41"/>
      <c r="M454" s="221" t="s">
        <v>1</v>
      </c>
      <c r="N454" s="222" t="s">
        <v>41</v>
      </c>
      <c r="O454" s="84"/>
      <c r="P454" s="223">
        <f>O454*H454</f>
        <v>0</v>
      </c>
      <c r="Q454" s="223">
        <v>3.0000000000000001E-05</v>
      </c>
      <c r="R454" s="223">
        <f>Q454*H454</f>
        <v>0.00030240000000000003</v>
      </c>
      <c r="S454" s="223">
        <v>0</v>
      </c>
      <c r="T454" s="224">
        <f>S454*H454</f>
        <v>0</v>
      </c>
      <c r="AR454" s="225" t="s">
        <v>219</v>
      </c>
      <c r="AT454" s="225" t="s">
        <v>131</v>
      </c>
      <c r="AU454" s="225" t="s">
        <v>137</v>
      </c>
      <c r="AY454" s="15" t="s">
        <v>129</v>
      </c>
      <c r="BE454" s="226">
        <f>IF(N454="základná",J454,0)</f>
        <v>0</v>
      </c>
      <c r="BF454" s="226">
        <f>IF(N454="znížená",J454,0)</f>
        <v>0</v>
      </c>
      <c r="BG454" s="226">
        <f>IF(N454="zákl. prenesená",J454,0)</f>
        <v>0</v>
      </c>
      <c r="BH454" s="226">
        <f>IF(N454="zníž. prenesená",J454,0)</f>
        <v>0</v>
      </c>
      <c r="BI454" s="226">
        <f>IF(N454="nulová",J454,0)</f>
        <v>0</v>
      </c>
      <c r="BJ454" s="15" t="s">
        <v>137</v>
      </c>
      <c r="BK454" s="227">
        <f>ROUND(I454*H454,3)</f>
        <v>0</v>
      </c>
      <c r="BL454" s="15" t="s">
        <v>219</v>
      </c>
      <c r="BM454" s="225" t="s">
        <v>1056</v>
      </c>
    </row>
    <row r="455" s="12" customFormat="1">
      <c r="B455" s="228"/>
      <c r="C455" s="229"/>
      <c r="D455" s="230" t="s">
        <v>139</v>
      </c>
      <c r="E455" s="231" t="s">
        <v>1</v>
      </c>
      <c r="F455" s="232" t="s">
        <v>1057</v>
      </c>
      <c r="G455" s="229"/>
      <c r="H455" s="233">
        <v>10.08</v>
      </c>
      <c r="I455" s="234"/>
      <c r="J455" s="229"/>
      <c r="K455" s="229"/>
      <c r="L455" s="235"/>
      <c r="M455" s="236"/>
      <c r="N455" s="237"/>
      <c r="O455" s="237"/>
      <c r="P455" s="237"/>
      <c r="Q455" s="237"/>
      <c r="R455" s="237"/>
      <c r="S455" s="237"/>
      <c r="T455" s="238"/>
      <c r="AT455" s="239" t="s">
        <v>139</v>
      </c>
      <c r="AU455" s="239" t="s">
        <v>137</v>
      </c>
      <c r="AV455" s="12" t="s">
        <v>137</v>
      </c>
      <c r="AW455" s="12" t="s">
        <v>30</v>
      </c>
      <c r="AX455" s="12" t="s">
        <v>80</v>
      </c>
      <c r="AY455" s="239" t="s">
        <v>129</v>
      </c>
    </row>
    <row r="456" s="1" customFormat="1" ht="36" customHeight="1">
      <c r="B456" s="36"/>
      <c r="C456" s="215" t="s">
        <v>1058</v>
      </c>
      <c r="D456" s="215" t="s">
        <v>131</v>
      </c>
      <c r="E456" s="216" t="s">
        <v>1059</v>
      </c>
      <c r="F456" s="217" t="s">
        <v>1060</v>
      </c>
      <c r="G456" s="218" t="s">
        <v>195</v>
      </c>
      <c r="H456" s="219">
        <v>39.859999999999999</v>
      </c>
      <c r="I456" s="220"/>
      <c r="J456" s="219">
        <f>ROUND(I456*H456,3)</f>
        <v>0</v>
      </c>
      <c r="K456" s="217" t="s">
        <v>135</v>
      </c>
      <c r="L456" s="41"/>
      <c r="M456" s="221" t="s">
        <v>1</v>
      </c>
      <c r="N456" s="222" t="s">
        <v>41</v>
      </c>
      <c r="O456" s="84"/>
      <c r="P456" s="223">
        <f>O456*H456</f>
        <v>0</v>
      </c>
      <c r="Q456" s="223">
        <v>0.00021000000000000001</v>
      </c>
      <c r="R456" s="223">
        <f>Q456*H456</f>
        <v>0.0083706000000000006</v>
      </c>
      <c r="S456" s="223">
        <v>0</v>
      </c>
      <c r="T456" s="224">
        <f>S456*H456</f>
        <v>0</v>
      </c>
      <c r="AR456" s="225" t="s">
        <v>219</v>
      </c>
      <c r="AT456" s="225" t="s">
        <v>131</v>
      </c>
      <c r="AU456" s="225" t="s">
        <v>137</v>
      </c>
      <c r="AY456" s="15" t="s">
        <v>129</v>
      </c>
      <c r="BE456" s="226">
        <f>IF(N456="základná",J456,0)</f>
        <v>0</v>
      </c>
      <c r="BF456" s="226">
        <f>IF(N456="znížená",J456,0)</f>
        <v>0</v>
      </c>
      <c r="BG456" s="226">
        <f>IF(N456="zákl. prenesená",J456,0)</f>
        <v>0</v>
      </c>
      <c r="BH456" s="226">
        <f>IF(N456="zníž. prenesená",J456,0)</f>
        <v>0</v>
      </c>
      <c r="BI456" s="226">
        <f>IF(N456="nulová",J456,0)</f>
        <v>0</v>
      </c>
      <c r="BJ456" s="15" t="s">
        <v>137</v>
      </c>
      <c r="BK456" s="227">
        <f>ROUND(I456*H456,3)</f>
        <v>0</v>
      </c>
      <c r="BL456" s="15" t="s">
        <v>219</v>
      </c>
      <c r="BM456" s="225" t="s">
        <v>1061</v>
      </c>
    </row>
    <row r="457" s="11" customFormat="1" ht="25.92" customHeight="1">
      <c r="B457" s="199"/>
      <c r="C457" s="200"/>
      <c r="D457" s="201" t="s">
        <v>74</v>
      </c>
      <c r="E457" s="202" t="s">
        <v>175</v>
      </c>
      <c r="F457" s="202" t="s">
        <v>1062</v>
      </c>
      <c r="G457" s="200"/>
      <c r="H457" s="200"/>
      <c r="I457" s="203"/>
      <c r="J457" s="204">
        <f>BK457</f>
        <v>0</v>
      </c>
      <c r="K457" s="200"/>
      <c r="L457" s="205"/>
      <c r="M457" s="206"/>
      <c r="N457" s="207"/>
      <c r="O457" s="207"/>
      <c r="P457" s="208">
        <f>P458</f>
        <v>0</v>
      </c>
      <c r="Q457" s="207"/>
      <c r="R457" s="208">
        <f>R458</f>
        <v>0.017876</v>
      </c>
      <c r="S457" s="207"/>
      <c r="T457" s="209">
        <f>T458</f>
        <v>0</v>
      </c>
      <c r="AR457" s="210" t="s">
        <v>149</v>
      </c>
      <c r="AT457" s="211" t="s">
        <v>74</v>
      </c>
      <c r="AU457" s="211" t="s">
        <v>75</v>
      </c>
      <c r="AY457" s="210" t="s">
        <v>129</v>
      </c>
      <c r="BK457" s="212">
        <f>BK458</f>
        <v>0</v>
      </c>
    </row>
    <row r="458" s="11" customFormat="1" ht="22.8" customHeight="1">
      <c r="B458" s="199"/>
      <c r="C458" s="200"/>
      <c r="D458" s="201" t="s">
        <v>74</v>
      </c>
      <c r="E458" s="213" t="s">
        <v>1063</v>
      </c>
      <c r="F458" s="213" t="s">
        <v>1064</v>
      </c>
      <c r="G458" s="200"/>
      <c r="H458" s="200"/>
      <c r="I458" s="203"/>
      <c r="J458" s="214">
        <f>BK458</f>
        <v>0</v>
      </c>
      <c r="K458" s="200"/>
      <c r="L458" s="205"/>
      <c r="M458" s="206"/>
      <c r="N458" s="207"/>
      <c r="O458" s="207"/>
      <c r="P458" s="208">
        <f>SUM(P459:P485)</f>
        <v>0</v>
      </c>
      <c r="Q458" s="207"/>
      <c r="R458" s="208">
        <f>SUM(R459:R485)</f>
        <v>0.017876</v>
      </c>
      <c r="S458" s="207"/>
      <c r="T458" s="209">
        <f>SUM(T459:T485)</f>
        <v>0</v>
      </c>
      <c r="AR458" s="210" t="s">
        <v>149</v>
      </c>
      <c r="AT458" s="211" t="s">
        <v>74</v>
      </c>
      <c r="AU458" s="211" t="s">
        <v>80</v>
      </c>
      <c r="AY458" s="210" t="s">
        <v>129</v>
      </c>
      <c r="BK458" s="212">
        <f>SUM(BK459:BK485)</f>
        <v>0</v>
      </c>
    </row>
    <row r="459" s="1" customFormat="1" ht="24" customHeight="1">
      <c r="B459" s="36"/>
      <c r="C459" s="215" t="s">
        <v>1065</v>
      </c>
      <c r="D459" s="215" t="s">
        <v>131</v>
      </c>
      <c r="E459" s="216" t="s">
        <v>1066</v>
      </c>
      <c r="F459" s="217" t="s">
        <v>1067</v>
      </c>
      <c r="G459" s="218" t="s">
        <v>606</v>
      </c>
      <c r="H459" s="219">
        <v>1</v>
      </c>
      <c r="I459" s="220"/>
      <c r="J459" s="219">
        <f>ROUND(I459*H459,3)</f>
        <v>0</v>
      </c>
      <c r="K459" s="217" t="s">
        <v>1</v>
      </c>
      <c r="L459" s="41"/>
      <c r="M459" s="221" t="s">
        <v>1</v>
      </c>
      <c r="N459" s="222" t="s">
        <v>41</v>
      </c>
      <c r="O459" s="84"/>
      <c r="P459" s="223">
        <f>O459*H459</f>
        <v>0</v>
      </c>
      <c r="Q459" s="223">
        <v>0</v>
      </c>
      <c r="R459" s="223">
        <f>Q459*H459</f>
        <v>0</v>
      </c>
      <c r="S459" s="223">
        <v>0</v>
      </c>
      <c r="T459" s="224">
        <f>S459*H459</f>
        <v>0</v>
      </c>
      <c r="AR459" s="225" t="s">
        <v>440</v>
      </c>
      <c r="AT459" s="225" t="s">
        <v>131</v>
      </c>
      <c r="AU459" s="225" t="s">
        <v>137</v>
      </c>
      <c r="AY459" s="15" t="s">
        <v>129</v>
      </c>
      <c r="BE459" s="226">
        <f>IF(N459="základná",J459,0)</f>
        <v>0</v>
      </c>
      <c r="BF459" s="226">
        <f>IF(N459="znížená",J459,0)</f>
        <v>0</v>
      </c>
      <c r="BG459" s="226">
        <f>IF(N459="zákl. prenesená",J459,0)</f>
        <v>0</v>
      </c>
      <c r="BH459" s="226">
        <f>IF(N459="zníž. prenesená",J459,0)</f>
        <v>0</v>
      </c>
      <c r="BI459" s="226">
        <f>IF(N459="nulová",J459,0)</f>
        <v>0</v>
      </c>
      <c r="BJ459" s="15" t="s">
        <v>137</v>
      </c>
      <c r="BK459" s="227">
        <f>ROUND(I459*H459,3)</f>
        <v>0</v>
      </c>
      <c r="BL459" s="15" t="s">
        <v>440</v>
      </c>
      <c r="BM459" s="225" t="s">
        <v>1068</v>
      </c>
    </row>
    <row r="460" s="1" customFormat="1" ht="16.5" customHeight="1">
      <c r="B460" s="36"/>
      <c r="C460" s="215" t="s">
        <v>1069</v>
      </c>
      <c r="D460" s="215" t="s">
        <v>131</v>
      </c>
      <c r="E460" s="216" t="s">
        <v>1070</v>
      </c>
      <c r="F460" s="217" t="s">
        <v>1071</v>
      </c>
      <c r="G460" s="218" t="s">
        <v>1072</v>
      </c>
      <c r="H460" s="219">
        <v>6</v>
      </c>
      <c r="I460" s="220"/>
      <c r="J460" s="219">
        <f>ROUND(I460*H460,3)</f>
        <v>0</v>
      </c>
      <c r="K460" s="217" t="s">
        <v>1</v>
      </c>
      <c r="L460" s="41"/>
      <c r="M460" s="221" t="s">
        <v>1</v>
      </c>
      <c r="N460" s="222" t="s">
        <v>41</v>
      </c>
      <c r="O460" s="84"/>
      <c r="P460" s="223">
        <f>O460*H460</f>
        <v>0</v>
      </c>
      <c r="Q460" s="223">
        <v>0</v>
      </c>
      <c r="R460" s="223">
        <f>Q460*H460</f>
        <v>0</v>
      </c>
      <c r="S460" s="223">
        <v>0</v>
      </c>
      <c r="T460" s="224">
        <f>S460*H460</f>
        <v>0</v>
      </c>
      <c r="AR460" s="225" t="s">
        <v>440</v>
      </c>
      <c r="AT460" s="225" t="s">
        <v>131</v>
      </c>
      <c r="AU460" s="225" t="s">
        <v>137</v>
      </c>
      <c r="AY460" s="15" t="s">
        <v>129</v>
      </c>
      <c r="BE460" s="226">
        <f>IF(N460="základná",J460,0)</f>
        <v>0</v>
      </c>
      <c r="BF460" s="226">
        <f>IF(N460="znížená",J460,0)</f>
        <v>0</v>
      </c>
      <c r="BG460" s="226">
        <f>IF(N460="zákl. prenesená",J460,0)</f>
        <v>0</v>
      </c>
      <c r="BH460" s="226">
        <f>IF(N460="zníž. prenesená",J460,0)</f>
        <v>0</v>
      </c>
      <c r="BI460" s="226">
        <f>IF(N460="nulová",J460,0)</f>
        <v>0</v>
      </c>
      <c r="BJ460" s="15" t="s">
        <v>137</v>
      </c>
      <c r="BK460" s="227">
        <f>ROUND(I460*H460,3)</f>
        <v>0</v>
      </c>
      <c r="BL460" s="15" t="s">
        <v>440</v>
      </c>
      <c r="BM460" s="225" t="s">
        <v>1073</v>
      </c>
    </row>
    <row r="461" s="1" customFormat="1" ht="16.5" customHeight="1">
      <c r="B461" s="36"/>
      <c r="C461" s="215" t="s">
        <v>1074</v>
      </c>
      <c r="D461" s="215" t="s">
        <v>131</v>
      </c>
      <c r="E461" s="216" t="s">
        <v>1075</v>
      </c>
      <c r="F461" s="217" t="s">
        <v>1076</v>
      </c>
      <c r="G461" s="218" t="s">
        <v>222</v>
      </c>
      <c r="H461" s="219">
        <v>2</v>
      </c>
      <c r="I461" s="220"/>
      <c r="J461" s="219">
        <f>ROUND(I461*H461,3)</f>
        <v>0</v>
      </c>
      <c r="K461" s="217" t="s">
        <v>135</v>
      </c>
      <c r="L461" s="41"/>
      <c r="M461" s="221" t="s">
        <v>1</v>
      </c>
      <c r="N461" s="222" t="s">
        <v>41</v>
      </c>
      <c r="O461" s="84"/>
      <c r="P461" s="223">
        <f>O461*H461</f>
        <v>0</v>
      </c>
      <c r="Q461" s="223">
        <v>0</v>
      </c>
      <c r="R461" s="223">
        <f>Q461*H461</f>
        <v>0</v>
      </c>
      <c r="S461" s="223">
        <v>0</v>
      </c>
      <c r="T461" s="224">
        <f>S461*H461</f>
        <v>0</v>
      </c>
      <c r="AR461" s="225" t="s">
        <v>440</v>
      </c>
      <c r="AT461" s="225" t="s">
        <v>131</v>
      </c>
      <c r="AU461" s="225" t="s">
        <v>137</v>
      </c>
      <c r="AY461" s="15" t="s">
        <v>129</v>
      </c>
      <c r="BE461" s="226">
        <f>IF(N461="základná",J461,0)</f>
        <v>0</v>
      </c>
      <c r="BF461" s="226">
        <f>IF(N461="znížená",J461,0)</f>
        <v>0</v>
      </c>
      <c r="BG461" s="226">
        <f>IF(N461="zákl. prenesená",J461,0)</f>
        <v>0</v>
      </c>
      <c r="BH461" s="226">
        <f>IF(N461="zníž. prenesená",J461,0)</f>
        <v>0</v>
      </c>
      <c r="BI461" s="226">
        <f>IF(N461="nulová",J461,0)</f>
        <v>0</v>
      </c>
      <c r="BJ461" s="15" t="s">
        <v>137</v>
      </c>
      <c r="BK461" s="227">
        <f>ROUND(I461*H461,3)</f>
        <v>0</v>
      </c>
      <c r="BL461" s="15" t="s">
        <v>440</v>
      </c>
      <c r="BM461" s="225" t="s">
        <v>1077</v>
      </c>
    </row>
    <row r="462" s="1" customFormat="1" ht="24" customHeight="1">
      <c r="B462" s="36"/>
      <c r="C462" s="251" t="s">
        <v>1078</v>
      </c>
      <c r="D462" s="251" t="s">
        <v>175</v>
      </c>
      <c r="E462" s="252" t="s">
        <v>1079</v>
      </c>
      <c r="F462" s="253" t="s">
        <v>1080</v>
      </c>
      <c r="G462" s="254" t="s">
        <v>222</v>
      </c>
      <c r="H462" s="255">
        <v>2</v>
      </c>
      <c r="I462" s="256"/>
      <c r="J462" s="255">
        <f>ROUND(I462*H462,3)</f>
        <v>0</v>
      </c>
      <c r="K462" s="253" t="s">
        <v>135</v>
      </c>
      <c r="L462" s="257"/>
      <c r="M462" s="258" t="s">
        <v>1</v>
      </c>
      <c r="N462" s="259" t="s">
        <v>41</v>
      </c>
      <c r="O462" s="84"/>
      <c r="P462" s="223">
        <f>O462*H462</f>
        <v>0</v>
      </c>
      <c r="Q462" s="223">
        <v>3.0000000000000001E-05</v>
      </c>
      <c r="R462" s="223">
        <f>Q462*H462</f>
        <v>6.0000000000000002E-05</v>
      </c>
      <c r="S462" s="223">
        <v>0</v>
      </c>
      <c r="T462" s="224">
        <f>S462*H462</f>
        <v>0</v>
      </c>
      <c r="AR462" s="225" t="s">
        <v>715</v>
      </c>
      <c r="AT462" s="225" t="s">
        <v>175</v>
      </c>
      <c r="AU462" s="225" t="s">
        <v>137</v>
      </c>
      <c r="AY462" s="15" t="s">
        <v>129</v>
      </c>
      <c r="BE462" s="226">
        <f>IF(N462="základná",J462,0)</f>
        <v>0</v>
      </c>
      <c r="BF462" s="226">
        <f>IF(N462="znížená",J462,0)</f>
        <v>0</v>
      </c>
      <c r="BG462" s="226">
        <f>IF(N462="zákl. prenesená",J462,0)</f>
        <v>0</v>
      </c>
      <c r="BH462" s="226">
        <f>IF(N462="zníž. prenesená",J462,0)</f>
        <v>0</v>
      </c>
      <c r="BI462" s="226">
        <f>IF(N462="nulová",J462,0)</f>
        <v>0</v>
      </c>
      <c r="BJ462" s="15" t="s">
        <v>137</v>
      </c>
      <c r="BK462" s="227">
        <f>ROUND(I462*H462,3)</f>
        <v>0</v>
      </c>
      <c r="BL462" s="15" t="s">
        <v>715</v>
      </c>
      <c r="BM462" s="225" t="s">
        <v>1081</v>
      </c>
    </row>
    <row r="463" s="1" customFormat="1" ht="24" customHeight="1">
      <c r="B463" s="36"/>
      <c r="C463" s="215" t="s">
        <v>1082</v>
      </c>
      <c r="D463" s="215" t="s">
        <v>131</v>
      </c>
      <c r="E463" s="216" t="s">
        <v>1083</v>
      </c>
      <c r="F463" s="217" t="s">
        <v>1084</v>
      </c>
      <c r="G463" s="218" t="s">
        <v>222</v>
      </c>
      <c r="H463" s="219">
        <v>21</v>
      </c>
      <c r="I463" s="220"/>
      <c r="J463" s="219">
        <f>ROUND(I463*H463,3)</f>
        <v>0</v>
      </c>
      <c r="K463" s="217" t="s">
        <v>135</v>
      </c>
      <c r="L463" s="41"/>
      <c r="M463" s="221" t="s">
        <v>1</v>
      </c>
      <c r="N463" s="222" t="s">
        <v>41</v>
      </c>
      <c r="O463" s="84"/>
      <c r="P463" s="223">
        <f>O463*H463</f>
        <v>0</v>
      </c>
      <c r="Q463" s="223">
        <v>0</v>
      </c>
      <c r="R463" s="223">
        <f>Q463*H463</f>
        <v>0</v>
      </c>
      <c r="S463" s="223">
        <v>0</v>
      </c>
      <c r="T463" s="224">
        <f>S463*H463</f>
        <v>0</v>
      </c>
      <c r="AR463" s="225" t="s">
        <v>440</v>
      </c>
      <c r="AT463" s="225" t="s">
        <v>131</v>
      </c>
      <c r="AU463" s="225" t="s">
        <v>137</v>
      </c>
      <c r="AY463" s="15" t="s">
        <v>129</v>
      </c>
      <c r="BE463" s="226">
        <f>IF(N463="základná",J463,0)</f>
        <v>0</v>
      </c>
      <c r="BF463" s="226">
        <f>IF(N463="znížená",J463,0)</f>
        <v>0</v>
      </c>
      <c r="BG463" s="226">
        <f>IF(N463="zákl. prenesená",J463,0)</f>
        <v>0</v>
      </c>
      <c r="BH463" s="226">
        <f>IF(N463="zníž. prenesená",J463,0)</f>
        <v>0</v>
      </c>
      <c r="BI463" s="226">
        <f>IF(N463="nulová",J463,0)</f>
        <v>0</v>
      </c>
      <c r="BJ463" s="15" t="s">
        <v>137</v>
      </c>
      <c r="BK463" s="227">
        <f>ROUND(I463*H463,3)</f>
        <v>0</v>
      </c>
      <c r="BL463" s="15" t="s">
        <v>440</v>
      </c>
      <c r="BM463" s="225" t="s">
        <v>1085</v>
      </c>
    </row>
    <row r="464" s="1" customFormat="1" ht="16.5" customHeight="1">
      <c r="B464" s="36"/>
      <c r="C464" s="251" t="s">
        <v>1086</v>
      </c>
      <c r="D464" s="251" t="s">
        <v>175</v>
      </c>
      <c r="E464" s="252" t="s">
        <v>1087</v>
      </c>
      <c r="F464" s="253" t="s">
        <v>1088</v>
      </c>
      <c r="G464" s="254" t="s">
        <v>222</v>
      </c>
      <c r="H464" s="255">
        <v>3</v>
      </c>
      <c r="I464" s="256"/>
      <c r="J464" s="255">
        <f>ROUND(I464*H464,3)</f>
        <v>0</v>
      </c>
      <c r="K464" s="253" t="s">
        <v>135</v>
      </c>
      <c r="L464" s="257"/>
      <c r="M464" s="258" t="s">
        <v>1</v>
      </c>
      <c r="N464" s="259" t="s">
        <v>41</v>
      </c>
      <c r="O464" s="84"/>
      <c r="P464" s="223">
        <f>O464*H464</f>
        <v>0</v>
      </c>
      <c r="Q464" s="223">
        <v>3.0000000000000001E-05</v>
      </c>
      <c r="R464" s="223">
        <f>Q464*H464</f>
        <v>9.0000000000000006E-05</v>
      </c>
      <c r="S464" s="223">
        <v>0</v>
      </c>
      <c r="T464" s="224">
        <f>S464*H464</f>
        <v>0</v>
      </c>
      <c r="AR464" s="225" t="s">
        <v>715</v>
      </c>
      <c r="AT464" s="225" t="s">
        <v>175</v>
      </c>
      <c r="AU464" s="225" t="s">
        <v>137</v>
      </c>
      <c r="AY464" s="15" t="s">
        <v>129</v>
      </c>
      <c r="BE464" s="226">
        <f>IF(N464="základná",J464,0)</f>
        <v>0</v>
      </c>
      <c r="BF464" s="226">
        <f>IF(N464="znížená",J464,0)</f>
        <v>0</v>
      </c>
      <c r="BG464" s="226">
        <f>IF(N464="zákl. prenesená",J464,0)</f>
        <v>0</v>
      </c>
      <c r="BH464" s="226">
        <f>IF(N464="zníž. prenesená",J464,0)</f>
        <v>0</v>
      </c>
      <c r="BI464" s="226">
        <f>IF(N464="nulová",J464,0)</f>
        <v>0</v>
      </c>
      <c r="BJ464" s="15" t="s">
        <v>137</v>
      </c>
      <c r="BK464" s="227">
        <f>ROUND(I464*H464,3)</f>
        <v>0</v>
      </c>
      <c r="BL464" s="15" t="s">
        <v>715</v>
      </c>
      <c r="BM464" s="225" t="s">
        <v>1089</v>
      </c>
    </row>
    <row r="465" s="1" customFormat="1" ht="16.5" customHeight="1">
      <c r="B465" s="36"/>
      <c r="C465" s="251" t="s">
        <v>1090</v>
      </c>
      <c r="D465" s="251" t="s">
        <v>175</v>
      </c>
      <c r="E465" s="252" t="s">
        <v>1091</v>
      </c>
      <c r="F465" s="253" t="s">
        <v>1092</v>
      </c>
      <c r="G465" s="254" t="s">
        <v>222</v>
      </c>
      <c r="H465" s="255">
        <v>18</v>
      </c>
      <c r="I465" s="256"/>
      <c r="J465" s="255">
        <f>ROUND(I465*H465,3)</f>
        <v>0</v>
      </c>
      <c r="K465" s="253" t="s">
        <v>135</v>
      </c>
      <c r="L465" s="257"/>
      <c r="M465" s="258" t="s">
        <v>1</v>
      </c>
      <c r="N465" s="259" t="s">
        <v>41</v>
      </c>
      <c r="O465" s="84"/>
      <c r="P465" s="223">
        <f>O465*H465</f>
        <v>0</v>
      </c>
      <c r="Q465" s="223">
        <v>3.0000000000000001E-05</v>
      </c>
      <c r="R465" s="223">
        <f>Q465*H465</f>
        <v>0.00054000000000000001</v>
      </c>
      <c r="S465" s="223">
        <v>0</v>
      </c>
      <c r="T465" s="224">
        <f>S465*H465</f>
        <v>0</v>
      </c>
      <c r="AR465" s="225" t="s">
        <v>715</v>
      </c>
      <c r="AT465" s="225" t="s">
        <v>175</v>
      </c>
      <c r="AU465" s="225" t="s">
        <v>137</v>
      </c>
      <c r="AY465" s="15" t="s">
        <v>129</v>
      </c>
      <c r="BE465" s="226">
        <f>IF(N465="základná",J465,0)</f>
        <v>0</v>
      </c>
      <c r="BF465" s="226">
        <f>IF(N465="znížená",J465,0)</f>
        <v>0</v>
      </c>
      <c r="BG465" s="226">
        <f>IF(N465="zákl. prenesená",J465,0)</f>
        <v>0</v>
      </c>
      <c r="BH465" s="226">
        <f>IF(N465="zníž. prenesená",J465,0)</f>
        <v>0</v>
      </c>
      <c r="BI465" s="226">
        <f>IF(N465="nulová",J465,0)</f>
        <v>0</v>
      </c>
      <c r="BJ465" s="15" t="s">
        <v>137</v>
      </c>
      <c r="BK465" s="227">
        <f>ROUND(I465*H465,3)</f>
        <v>0</v>
      </c>
      <c r="BL465" s="15" t="s">
        <v>715</v>
      </c>
      <c r="BM465" s="225" t="s">
        <v>1093</v>
      </c>
    </row>
    <row r="466" s="1" customFormat="1" ht="24" customHeight="1">
      <c r="B466" s="36"/>
      <c r="C466" s="215" t="s">
        <v>1094</v>
      </c>
      <c r="D466" s="215" t="s">
        <v>131</v>
      </c>
      <c r="E466" s="216" t="s">
        <v>1095</v>
      </c>
      <c r="F466" s="217" t="s">
        <v>1096</v>
      </c>
      <c r="G466" s="218" t="s">
        <v>222</v>
      </c>
      <c r="H466" s="219">
        <v>2</v>
      </c>
      <c r="I466" s="220"/>
      <c r="J466" s="219">
        <f>ROUND(I466*H466,3)</f>
        <v>0</v>
      </c>
      <c r="K466" s="217" t="s">
        <v>135</v>
      </c>
      <c r="L466" s="41"/>
      <c r="M466" s="221" t="s">
        <v>1</v>
      </c>
      <c r="N466" s="222" t="s">
        <v>41</v>
      </c>
      <c r="O466" s="84"/>
      <c r="P466" s="223">
        <f>O466*H466</f>
        <v>0</v>
      </c>
      <c r="Q466" s="223">
        <v>0</v>
      </c>
      <c r="R466" s="223">
        <f>Q466*H466</f>
        <v>0</v>
      </c>
      <c r="S466" s="223">
        <v>0</v>
      </c>
      <c r="T466" s="224">
        <f>S466*H466</f>
        <v>0</v>
      </c>
      <c r="AR466" s="225" t="s">
        <v>440</v>
      </c>
      <c r="AT466" s="225" t="s">
        <v>131</v>
      </c>
      <c r="AU466" s="225" t="s">
        <v>137</v>
      </c>
      <c r="AY466" s="15" t="s">
        <v>129</v>
      </c>
      <c r="BE466" s="226">
        <f>IF(N466="základná",J466,0)</f>
        <v>0</v>
      </c>
      <c r="BF466" s="226">
        <f>IF(N466="znížená",J466,0)</f>
        <v>0</v>
      </c>
      <c r="BG466" s="226">
        <f>IF(N466="zákl. prenesená",J466,0)</f>
        <v>0</v>
      </c>
      <c r="BH466" s="226">
        <f>IF(N466="zníž. prenesená",J466,0)</f>
        <v>0</v>
      </c>
      <c r="BI466" s="226">
        <f>IF(N466="nulová",J466,0)</f>
        <v>0</v>
      </c>
      <c r="BJ466" s="15" t="s">
        <v>137</v>
      </c>
      <c r="BK466" s="227">
        <f>ROUND(I466*H466,3)</f>
        <v>0</v>
      </c>
      <c r="BL466" s="15" t="s">
        <v>440</v>
      </c>
      <c r="BM466" s="225" t="s">
        <v>1097</v>
      </c>
    </row>
    <row r="467" s="1" customFormat="1" ht="16.5" customHeight="1">
      <c r="B467" s="36"/>
      <c r="C467" s="251" t="s">
        <v>1098</v>
      </c>
      <c r="D467" s="251" t="s">
        <v>175</v>
      </c>
      <c r="E467" s="252" t="s">
        <v>1099</v>
      </c>
      <c r="F467" s="253" t="s">
        <v>1100</v>
      </c>
      <c r="G467" s="254" t="s">
        <v>222</v>
      </c>
      <c r="H467" s="255">
        <v>2</v>
      </c>
      <c r="I467" s="256"/>
      <c r="J467" s="255">
        <f>ROUND(I467*H467,3)</f>
        <v>0</v>
      </c>
      <c r="K467" s="253" t="s">
        <v>135</v>
      </c>
      <c r="L467" s="257"/>
      <c r="M467" s="258" t="s">
        <v>1</v>
      </c>
      <c r="N467" s="259" t="s">
        <v>41</v>
      </c>
      <c r="O467" s="84"/>
      <c r="P467" s="223">
        <f>O467*H467</f>
        <v>0</v>
      </c>
      <c r="Q467" s="223">
        <v>8.0000000000000007E-05</v>
      </c>
      <c r="R467" s="223">
        <f>Q467*H467</f>
        <v>0.00016000000000000001</v>
      </c>
      <c r="S467" s="223">
        <v>0</v>
      </c>
      <c r="T467" s="224">
        <f>S467*H467</f>
        <v>0</v>
      </c>
      <c r="AR467" s="225" t="s">
        <v>715</v>
      </c>
      <c r="AT467" s="225" t="s">
        <v>175</v>
      </c>
      <c r="AU467" s="225" t="s">
        <v>137</v>
      </c>
      <c r="AY467" s="15" t="s">
        <v>129</v>
      </c>
      <c r="BE467" s="226">
        <f>IF(N467="základná",J467,0)</f>
        <v>0</v>
      </c>
      <c r="BF467" s="226">
        <f>IF(N467="znížená",J467,0)</f>
        <v>0</v>
      </c>
      <c r="BG467" s="226">
        <f>IF(N467="zákl. prenesená",J467,0)</f>
        <v>0</v>
      </c>
      <c r="BH467" s="226">
        <f>IF(N467="zníž. prenesená",J467,0)</f>
        <v>0</v>
      </c>
      <c r="BI467" s="226">
        <f>IF(N467="nulová",J467,0)</f>
        <v>0</v>
      </c>
      <c r="BJ467" s="15" t="s">
        <v>137</v>
      </c>
      <c r="BK467" s="227">
        <f>ROUND(I467*H467,3)</f>
        <v>0</v>
      </c>
      <c r="BL467" s="15" t="s">
        <v>715</v>
      </c>
      <c r="BM467" s="225" t="s">
        <v>1101</v>
      </c>
    </row>
    <row r="468" s="1" customFormat="1" ht="16.5" customHeight="1">
      <c r="B468" s="36"/>
      <c r="C468" s="215" t="s">
        <v>1102</v>
      </c>
      <c r="D468" s="215" t="s">
        <v>131</v>
      </c>
      <c r="E468" s="216" t="s">
        <v>1103</v>
      </c>
      <c r="F468" s="217" t="s">
        <v>1104</v>
      </c>
      <c r="G468" s="218" t="s">
        <v>222</v>
      </c>
      <c r="H468" s="219">
        <v>1</v>
      </c>
      <c r="I468" s="220"/>
      <c r="J468" s="219">
        <f>ROUND(I468*H468,3)</f>
        <v>0</v>
      </c>
      <c r="K468" s="217" t="s">
        <v>135</v>
      </c>
      <c r="L468" s="41"/>
      <c r="M468" s="221" t="s">
        <v>1</v>
      </c>
      <c r="N468" s="222" t="s">
        <v>41</v>
      </c>
      <c r="O468" s="84"/>
      <c r="P468" s="223">
        <f>O468*H468</f>
        <v>0</v>
      </c>
      <c r="Q468" s="223">
        <v>0</v>
      </c>
      <c r="R468" s="223">
        <f>Q468*H468</f>
        <v>0</v>
      </c>
      <c r="S468" s="223">
        <v>0</v>
      </c>
      <c r="T468" s="224">
        <f>S468*H468</f>
        <v>0</v>
      </c>
      <c r="AR468" s="225" t="s">
        <v>440</v>
      </c>
      <c r="AT468" s="225" t="s">
        <v>131</v>
      </c>
      <c r="AU468" s="225" t="s">
        <v>137</v>
      </c>
      <c r="AY468" s="15" t="s">
        <v>129</v>
      </c>
      <c r="BE468" s="226">
        <f>IF(N468="základná",J468,0)</f>
        <v>0</v>
      </c>
      <c r="BF468" s="226">
        <f>IF(N468="znížená",J468,0)</f>
        <v>0</v>
      </c>
      <c r="BG468" s="226">
        <f>IF(N468="zákl. prenesená",J468,0)</f>
        <v>0</v>
      </c>
      <c r="BH468" s="226">
        <f>IF(N468="zníž. prenesená",J468,0)</f>
        <v>0</v>
      </c>
      <c r="BI468" s="226">
        <f>IF(N468="nulová",J468,0)</f>
        <v>0</v>
      </c>
      <c r="BJ468" s="15" t="s">
        <v>137</v>
      </c>
      <c r="BK468" s="227">
        <f>ROUND(I468*H468,3)</f>
        <v>0</v>
      </c>
      <c r="BL468" s="15" t="s">
        <v>440</v>
      </c>
      <c r="BM468" s="225" t="s">
        <v>1105</v>
      </c>
    </row>
    <row r="469" s="1" customFormat="1" ht="16.5" customHeight="1">
      <c r="B469" s="36"/>
      <c r="C469" s="251" t="s">
        <v>1106</v>
      </c>
      <c r="D469" s="251" t="s">
        <v>175</v>
      </c>
      <c r="E469" s="252" t="s">
        <v>1107</v>
      </c>
      <c r="F469" s="253" t="s">
        <v>1108</v>
      </c>
      <c r="G469" s="254" t="s">
        <v>222</v>
      </c>
      <c r="H469" s="255">
        <v>1</v>
      </c>
      <c r="I469" s="256"/>
      <c r="J469" s="255">
        <f>ROUND(I469*H469,3)</f>
        <v>0</v>
      </c>
      <c r="K469" s="253" t="s">
        <v>1</v>
      </c>
      <c r="L469" s="257"/>
      <c r="M469" s="258" t="s">
        <v>1</v>
      </c>
      <c r="N469" s="259" t="s">
        <v>41</v>
      </c>
      <c r="O469" s="84"/>
      <c r="P469" s="223">
        <f>O469*H469</f>
        <v>0</v>
      </c>
      <c r="Q469" s="223">
        <v>0</v>
      </c>
      <c r="R469" s="223">
        <f>Q469*H469</f>
        <v>0</v>
      </c>
      <c r="S469" s="223">
        <v>0</v>
      </c>
      <c r="T469" s="224">
        <f>S469*H469</f>
        <v>0</v>
      </c>
      <c r="AR469" s="225" t="s">
        <v>1109</v>
      </c>
      <c r="AT469" s="225" t="s">
        <v>175</v>
      </c>
      <c r="AU469" s="225" t="s">
        <v>137</v>
      </c>
      <c r="AY469" s="15" t="s">
        <v>129</v>
      </c>
      <c r="BE469" s="226">
        <f>IF(N469="základná",J469,0)</f>
        <v>0</v>
      </c>
      <c r="BF469" s="226">
        <f>IF(N469="znížená",J469,0)</f>
        <v>0</v>
      </c>
      <c r="BG469" s="226">
        <f>IF(N469="zákl. prenesená",J469,0)</f>
        <v>0</v>
      </c>
      <c r="BH469" s="226">
        <f>IF(N469="zníž. prenesená",J469,0)</f>
        <v>0</v>
      </c>
      <c r="BI469" s="226">
        <f>IF(N469="nulová",J469,0)</f>
        <v>0</v>
      </c>
      <c r="BJ469" s="15" t="s">
        <v>137</v>
      </c>
      <c r="BK469" s="227">
        <f>ROUND(I469*H469,3)</f>
        <v>0</v>
      </c>
      <c r="BL469" s="15" t="s">
        <v>440</v>
      </c>
      <c r="BM469" s="225" t="s">
        <v>1110</v>
      </c>
    </row>
    <row r="470" s="1" customFormat="1" ht="24" customHeight="1">
      <c r="B470" s="36"/>
      <c r="C470" s="215" t="s">
        <v>1111</v>
      </c>
      <c r="D470" s="215" t="s">
        <v>131</v>
      </c>
      <c r="E470" s="216" t="s">
        <v>1112</v>
      </c>
      <c r="F470" s="217" t="s">
        <v>1113</v>
      </c>
      <c r="G470" s="218" t="s">
        <v>222</v>
      </c>
      <c r="H470" s="219">
        <v>1</v>
      </c>
      <c r="I470" s="220"/>
      <c r="J470" s="219">
        <f>ROUND(I470*H470,3)</f>
        <v>0</v>
      </c>
      <c r="K470" s="217" t="s">
        <v>135</v>
      </c>
      <c r="L470" s="41"/>
      <c r="M470" s="221" t="s">
        <v>1</v>
      </c>
      <c r="N470" s="222" t="s">
        <v>41</v>
      </c>
      <c r="O470" s="84"/>
      <c r="P470" s="223">
        <f>O470*H470</f>
        <v>0</v>
      </c>
      <c r="Q470" s="223">
        <v>0</v>
      </c>
      <c r="R470" s="223">
        <f>Q470*H470</f>
        <v>0</v>
      </c>
      <c r="S470" s="223">
        <v>0</v>
      </c>
      <c r="T470" s="224">
        <f>S470*H470</f>
        <v>0</v>
      </c>
      <c r="AR470" s="225" t="s">
        <v>440</v>
      </c>
      <c r="AT470" s="225" t="s">
        <v>131</v>
      </c>
      <c r="AU470" s="225" t="s">
        <v>137</v>
      </c>
      <c r="AY470" s="15" t="s">
        <v>129</v>
      </c>
      <c r="BE470" s="226">
        <f>IF(N470="základná",J470,0)</f>
        <v>0</v>
      </c>
      <c r="BF470" s="226">
        <f>IF(N470="znížená",J470,0)</f>
        <v>0</v>
      </c>
      <c r="BG470" s="226">
        <f>IF(N470="zákl. prenesená",J470,0)</f>
        <v>0</v>
      </c>
      <c r="BH470" s="226">
        <f>IF(N470="zníž. prenesená",J470,0)</f>
        <v>0</v>
      </c>
      <c r="BI470" s="226">
        <f>IF(N470="nulová",J470,0)</f>
        <v>0</v>
      </c>
      <c r="BJ470" s="15" t="s">
        <v>137</v>
      </c>
      <c r="BK470" s="227">
        <f>ROUND(I470*H470,3)</f>
        <v>0</v>
      </c>
      <c r="BL470" s="15" t="s">
        <v>440</v>
      </c>
      <c r="BM470" s="225" t="s">
        <v>1114</v>
      </c>
    </row>
    <row r="471" s="1" customFormat="1" ht="24" customHeight="1">
      <c r="B471" s="36"/>
      <c r="C471" s="251" t="s">
        <v>1115</v>
      </c>
      <c r="D471" s="251" t="s">
        <v>175</v>
      </c>
      <c r="E471" s="252" t="s">
        <v>1116</v>
      </c>
      <c r="F471" s="253" t="s">
        <v>1117</v>
      </c>
      <c r="G471" s="254" t="s">
        <v>222</v>
      </c>
      <c r="H471" s="255">
        <v>1</v>
      </c>
      <c r="I471" s="256"/>
      <c r="J471" s="255">
        <f>ROUND(I471*H471,3)</f>
        <v>0</v>
      </c>
      <c r="K471" s="253" t="s">
        <v>135</v>
      </c>
      <c r="L471" s="257"/>
      <c r="M471" s="258" t="s">
        <v>1</v>
      </c>
      <c r="N471" s="259" t="s">
        <v>41</v>
      </c>
      <c r="O471" s="84"/>
      <c r="P471" s="223">
        <f>O471*H471</f>
        <v>0</v>
      </c>
      <c r="Q471" s="223">
        <v>0.0060000000000000001</v>
      </c>
      <c r="R471" s="223">
        <f>Q471*H471</f>
        <v>0.0060000000000000001</v>
      </c>
      <c r="S471" s="223">
        <v>0</v>
      </c>
      <c r="T471" s="224">
        <f>S471*H471</f>
        <v>0</v>
      </c>
      <c r="AR471" s="225" t="s">
        <v>715</v>
      </c>
      <c r="AT471" s="225" t="s">
        <v>175</v>
      </c>
      <c r="AU471" s="225" t="s">
        <v>137</v>
      </c>
      <c r="AY471" s="15" t="s">
        <v>129</v>
      </c>
      <c r="BE471" s="226">
        <f>IF(N471="základná",J471,0)</f>
        <v>0</v>
      </c>
      <c r="BF471" s="226">
        <f>IF(N471="znížená",J471,0)</f>
        <v>0</v>
      </c>
      <c r="BG471" s="226">
        <f>IF(N471="zákl. prenesená",J471,0)</f>
        <v>0</v>
      </c>
      <c r="BH471" s="226">
        <f>IF(N471="zníž. prenesená",J471,0)</f>
        <v>0</v>
      </c>
      <c r="BI471" s="226">
        <f>IF(N471="nulová",J471,0)</f>
        <v>0</v>
      </c>
      <c r="BJ471" s="15" t="s">
        <v>137</v>
      </c>
      <c r="BK471" s="227">
        <f>ROUND(I471*H471,3)</f>
        <v>0</v>
      </c>
      <c r="BL471" s="15" t="s">
        <v>715</v>
      </c>
      <c r="BM471" s="225" t="s">
        <v>1118</v>
      </c>
    </row>
    <row r="472" s="1" customFormat="1" ht="16.5" customHeight="1">
      <c r="B472" s="36"/>
      <c r="C472" s="215" t="s">
        <v>1119</v>
      </c>
      <c r="D472" s="215" t="s">
        <v>131</v>
      </c>
      <c r="E472" s="216" t="s">
        <v>1120</v>
      </c>
      <c r="F472" s="217" t="s">
        <v>1121</v>
      </c>
      <c r="G472" s="218" t="s">
        <v>222</v>
      </c>
      <c r="H472" s="219">
        <v>3</v>
      </c>
      <c r="I472" s="220"/>
      <c r="J472" s="219">
        <f>ROUND(I472*H472,3)</f>
        <v>0</v>
      </c>
      <c r="K472" s="217" t="s">
        <v>135</v>
      </c>
      <c r="L472" s="41"/>
      <c r="M472" s="221" t="s">
        <v>1</v>
      </c>
      <c r="N472" s="222" t="s">
        <v>41</v>
      </c>
      <c r="O472" s="84"/>
      <c r="P472" s="223">
        <f>O472*H472</f>
        <v>0</v>
      </c>
      <c r="Q472" s="223">
        <v>0</v>
      </c>
      <c r="R472" s="223">
        <f>Q472*H472</f>
        <v>0</v>
      </c>
      <c r="S472" s="223">
        <v>0</v>
      </c>
      <c r="T472" s="224">
        <f>S472*H472</f>
        <v>0</v>
      </c>
      <c r="AR472" s="225" t="s">
        <v>440</v>
      </c>
      <c r="AT472" s="225" t="s">
        <v>131</v>
      </c>
      <c r="AU472" s="225" t="s">
        <v>137</v>
      </c>
      <c r="AY472" s="15" t="s">
        <v>129</v>
      </c>
      <c r="BE472" s="226">
        <f>IF(N472="základná",J472,0)</f>
        <v>0</v>
      </c>
      <c r="BF472" s="226">
        <f>IF(N472="znížená",J472,0)</f>
        <v>0</v>
      </c>
      <c r="BG472" s="226">
        <f>IF(N472="zákl. prenesená",J472,0)</f>
        <v>0</v>
      </c>
      <c r="BH472" s="226">
        <f>IF(N472="zníž. prenesená",J472,0)</f>
        <v>0</v>
      </c>
      <c r="BI472" s="226">
        <f>IF(N472="nulová",J472,0)</f>
        <v>0</v>
      </c>
      <c r="BJ472" s="15" t="s">
        <v>137</v>
      </c>
      <c r="BK472" s="227">
        <f>ROUND(I472*H472,3)</f>
        <v>0</v>
      </c>
      <c r="BL472" s="15" t="s">
        <v>440</v>
      </c>
      <c r="BM472" s="225" t="s">
        <v>1122</v>
      </c>
    </row>
    <row r="473" s="1" customFormat="1" ht="24" customHeight="1">
      <c r="B473" s="36"/>
      <c r="C473" s="251" t="s">
        <v>1123</v>
      </c>
      <c r="D473" s="251" t="s">
        <v>175</v>
      </c>
      <c r="E473" s="252" t="s">
        <v>1124</v>
      </c>
      <c r="F473" s="253" t="s">
        <v>1125</v>
      </c>
      <c r="G473" s="254" t="s">
        <v>222</v>
      </c>
      <c r="H473" s="255">
        <v>3</v>
      </c>
      <c r="I473" s="256"/>
      <c r="J473" s="255">
        <f>ROUND(I473*H473,3)</f>
        <v>0</v>
      </c>
      <c r="K473" s="253" t="s">
        <v>135</v>
      </c>
      <c r="L473" s="257"/>
      <c r="M473" s="258" t="s">
        <v>1</v>
      </c>
      <c r="N473" s="259" t="s">
        <v>41</v>
      </c>
      <c r="O473" s="84"/>
      <c r="P473" s="223">
        <f>O473*H473</f>
        <v>0</v>
      </c>
      <c r="Q473" s="223">
        <v>0.00027999999999999998</v>
      </c>
      <c r="R473" s="223">
        <f>Q473*H473</f>
        <v>0.00083999999999999993</v>
      </c>
      <c r="S473" s="223">
        <v>0</v>
      </c>
      <c r="T473" s="224">
        <f>S473*H473</f>
        <v>0</v>
      </c>
      <c r="AR473" s="225" t="s">
        <v>715</v>
      </c>
      <c r="AT473" s="225" t="s">
        <v>175</v>
      </c>
      <c r="AU473" s="225" t="s">
        <v>137</v>
      </c>
      <c r="AY473" s="15" t="s">
        <v>129</v>
      </c>
      <c r="BE473" s="226">
        <f>IF(N473="základná",J473,0)</f>
        <v>0</v>
      </c>
      <c r="BF473" s="226">
        <f>IF(N473="znížená",J473,0)</f>
        <v>0</v>
      </c>
      <c r="BG473" s="226">
        <f>IF(N473="zákl. prenesená",J473,0)</f>
        <v>0</v>
      </c>
      <c r="BH473" s="226">
        <f>IF(N473="zníž. prenesená",J473,0)</f>
        <v>0</v>
      </c>
      <c r="BI473" s="226">
        <f>IF(N473="nulová",J473,0)</f>
        <v>0</v>
      </c>
      <c r="BJ473" s="15" t="s">
        <v>137</v>
      </c>
      <c r="BK473" s="227">
        <f>ROUND(I473*H473,3)</f>
        <v>0</v>
      </c>
      <c r="BL473" s="15" t="s">
        <v>715</v>
      </c>
      <c r="BM473" s="225" t="s">
        <v>1126</v>
      </c>
    </row>
    <row r="474" s="1" customFormat="1" ht="24" customHeight="1">
      <c r="B474" s="36"/>
      <c r="C474" s="215" t="s">
        <v>1127</v>
      </c>
      <c r="D474" s="215" t="s">
        <v>131</v>
      </c>
      <c r="E474" s="216" t="s">
        <v>1128</v>
      </c>
      <c r="F474" s="217" t="s">
        <v>1129</v>
      </c>
      <c r="G474" s="218" t="s">
        <v>252</v>
      </c>
      <c r="H474" s="219">
        <v>12</v>
      </c>
      <c r="I474" s="220"/>
      <c r="J474" s="219">
        <f>ROUND(I474*H474,3)</f>
        <v>0</v>
      </c>
      <c r="K474" s="217" t="s">
        <v>135</v>
      </c>
      <c r="L474" s="41"/>
      <c r="M474" s="221" t="s">
        <v>1</v>
      </c>
      <c r="N474" s="222" t="s">
        <v>41</v>
      </c>
      <c r="O474" s="84"/>
      <c r="P474" s="223">
        <f>O474*H474</f>
        <v>0</v>
      </c>
      <c r="Q474" s="223">
        <v>0</v>
      </c>
      <c r="R474" s="223">
        <f>Q474*H474</f>
        <v>0</v>
      </c>
      <c r="S474" s="223">
        <v>0</v>
      </c>
      <c r="T474" s="224">
        <f>S474*H474</f>
        <v>0</v>
      </c>
      <c r="AR474" s="225" t="s">
        <v>440</v>
      </c>
      <c r="AT474" s="225" t="s">
        <v>131</v>
      </c>
      <c r="AU474" s="225" t="s">
        <v>137</v>
      </c>
      <c r="AY474" s="15" t="s">
        <v>129</v>
      </c>
      <c r="BE474" s="226">
        <f>IF(N474="základná",J474,0)</f>
        <v>0</v>
      </c>
      <c r="BF474" s="226">
        <f>IF(N474="znížená",J474,0)</f>
        <v>0</v>
      </c>
      <c r="BG474" s="226">
        <f>IF(N474="zákl. prenesená",J474,0)</f>
        <v>0</v>
      </c>
      <c r="BH474" s="226">
        <f>IF(N474="zníž. prenesená",J474,0)</f>
        <v>0</v>
      </c>
      <c r="BI474" s="226">
        <f>IF(N474="nulová",J474,0)</f>
        <v>0</v>
      </c>
      <c r="BJ474" s="15" t="s">
        <v>137</v>
      </c>
      <c r="BK474" s="227">
        <f>ROUND(I474*H474,3)</f>
        <v>0</v>
      </c>
      <c r="BL474" s="15" t="s">
        <v>440</v>
      </c>
      <c r="BM474" s="225" t="s">
        <v>1130</v>
      </c>
    </row>
    <row r="475" s="1" customFormat="1" ht="16.5" customHeight="1">
      <c r="B475" s="36"/>
      <c r="C475" s="251" t="s">
        <v>1131</v>
      </c>
      <c r="D475" s="251" t="s">
        <v>175</v>
      </c>
      <c r="E475" s="252" t="s">
        <v>1132</v>
      </c>
      <c r="F475" s="253" t="s">
        <v>1133</v>
      </c>
      <c r="G475" s="254" t="s">
        <v>252</v>
      </c>
      <c r="H475" s="255">
        <v>13.199999999999999</v>
      </c>
      <c r="I475" s="256"/>
      <c r="J475" s="255">
        <f>ROUND(I475*H475,3)</f>
        <v>0</v>
      </c>
      <c r="K475" s="253" t="s">
        <v>135</v>
      </c>
      <c r="L475" s="257"/>
      <c r="M475" s="258" t="s">
        <v>1</v>
      </c>
      <c r="N475" s="259" t="s">
        <v>41</v>
      </c>
      <c r="O475" s="84"/>
      <c r="P475" s="223">
        <f>O475*H475</f>
        <v>0</v>
      </c>
      <c r="Q475" s="223">
        <v>0.00013999999999999999</v>
      </c>
      <c r="R475" s="223">
        <f>Q475*H475</f>
        <v>0.0018479999999999998</v>
      </c>
      <c r="S475" s="223">
        <v>0</v>
      </c>
      <c r="T475" s="224">
        <f>S475*H475</f>
        <v>0</v>
      </c>
      <c r="AR475" s="225" t="s">
        <v>715</v>
      </c>
      <c r="AT475" s="225" t="s">
        <v>175</v>
      </c>
      <c r="AU475" s="225" t="s">
        <v>137</v>
      </c>
      <c r="AY475" s="15" t="s">
        <v>129</v>
      </c>
      <c r="BE475" s="226">
        <f>IF(N475="základná",J475,0)</f>
        <v>0</v>
      </c>
      <c r="BF475" s="226">
        <f>IF(N475="znížená",J475,0)</f>
        <v>0</v>
      </c>
      <c r="BG475" s="226">
        <f>IF(N475="zákl. prenesená",J475,0)</f>
        <v>0</v>
      </c>
      <c r="BH475" s="226">
        <f>IF(N475="zníž. prenesená",J475,0)</f>
        <v>0</v>
      </c>
      <c r="BI475" s="226">
        <f>IF(N475="nulová",J475,0)</f>
        <v>0</v>
      </c>
      <c r="BJ475" s="15" t="s">
        <v>137</v>
      </c>
      <c r="BK475" s="227">
        <f>ROUND(I475*H475,3)</f>
        <v>0</v>
      </c>
      <c r="BL475" s="15" t="s">
        <v>715</v>
      </c>
      <c r="BM475" s="225" t="s">
        <v>1134</v>
      </c>
    </row>
    <row r="476" s="12" customFormat="1">
      <c r="B476" s="228"/>
      <c r="C476" s="229"/>
      <c r="D476" s="230" t="s">
        <v>139</v>
      </c>
      <c r="E476" s="229"/>
      <c r="F476" s="232" t="s">
        <v>1135</v>
      </c>
      <c r="G476" s="229"/>
      <c r="H476" s="233">
        <v>13.199999999999999</v>
      </c>
      <c r="I476" s="234"/>
      <c r="J476" s="229"/>
      <c r="K476" s="229"/>
      <c r="L476" s="235"/>
      <c r="M476" s="236"/>
      <c r="N476" s="237"/>
      <c r="O476" s="237"/>
      <c r="P476" s="237"/>
      <c r="Q476" s="237"/>
      <c r="R476" s="237"/>
      <c r="S476" s="237"/>
      <c r="T476" s="238"/>
      <c r="AT476" s="239" t="s">
        <v>139</v>
      </c>
      <c r="AU476" s="239" t="s">
        <v>137</v>
      </c>
      <c r="AV476" s="12" t="s">
        <v>137</v>
      </c>
      <c r="AW476" s="12" t="s">
        <v>4</v>
      </c>
      <c r="AX476" s="12" t="s">
        <v>80</v>
      </c>
      <c r="AY476" s="239" t="s">
        <v>129</v>
      </c>
    </row>
    <row r="477" s="1" customFormat="1" ht="24" customHeight="1">
      <c r="B477" s="36"/>
      <c r="C477" s="215" t="s">
        <v>1136</v>
      </c>
      <c r="D477" s="215" t="s">
        <v>131</v>
      </c>
      <c r="E477" s="216" t="s">
        <v>1137</v>
      </c>
      <c r="F477" s="217" t="s">
        <v>1138</v>
      </c>
      <c r="G477" s="218" t="s">
        <v>252</v>
      </c>
      <c r="H477" s="219">
        <v>6</v>
      </c>
      <c r="I477" s="220"/>
      <c r="J477" s="219">
        <f>ROUND(I477*H477,3)</f>
        <v>0</v>
      </c>
      <c r="K477" s="217" t="s">
        <v>135</v>
      </c>
      <c r="L477" s="41"/>
      <c r="M477" s="221" t="s">
        <v>1</v>
      </c>
      <c r="N477" s="222" t="s">
        <v>41</v>
      </c>
      <c r="O477" s="84"/>
      <c r="P477" s="223">
        <f>O477*H477</f>
        <v>0</v>
      </c>
      <c r="Q477" s="223">
        <v>0</v>
      </c>
      <c r="R477" s="223">
        <f>Q477*H477</f>
        <v>0</v>
      </c>
      <c r="S477" s="223">
        <v>0</v>
      </c>
      <c r="T477" s="224">
        <f>S477*H477</f>
        <v>0</v>
      </c>
      <c r="AR477" s="225" t="s">
        <v>440</v>
      </c>
      <c r="AT477" s="225" t="s">
        <v>131</v>
      </c>
      <c r="AU477" s="225" t="s">
        <v>137</v>
      </c>
      <c r="AY477" s="15" t="s">
        <v>129</v>
      </c>
      <c r="BE477" s="226">
        <f>IF(N477="základná",J477,0)</f>
        <v>0</v>
      </c>
      <c r="BF477" s="226">
        <f>IF(N477="znížená",J477,0)</f>
        <v>0</v>
      </c>
      <c r="BG477" s="226">
        <f>IF(N477="zákl. prenesená",J477,0)</f>
        <v>0</v>
      </c>
      <c r="BH477" s="226">
        <f>IF(N477="zníž. prenesená",J477,0)</f>
        <v>0</v>
      </c>
      <c r="BI477" s="226">
        <f>IF(N477="nulová",J477,0)</f>
        <v>0</v>
      </c>
      <c r="BJ477" s="15" t="s">
        <v>137</v>
      </c>
      <c r="BK477" s="227">
        <f>ROUND(I477*H477,3)</f>
        <v>0</v>
      </c>
      <c r="BL477" s="15" t="s">
        <v>440</v>
      </c>
      <c r="BM477" s="225" t="s">
        <v>1139</v>
      </c>
    </row>
    <row r="478" s="1" customFormat="1" ht="16.5" customHeight="1">
      <c r="B478" s="36"/>
      <c r="C478" s="251" t="s">
        <v>1140</v>
      </c>
      <c r="D478" s="251" t="s">
        <v>175</v>
      </c>
      <c r="E478" s="252" t="s">
        <v>1141</v>
      </c>
      <c r="F478" s="253" t="s">
        <v>1142</v>
      </c>
      <c r="G478" s="254" t="s">
        <v>252</v>
      </c>
      <c r="H478" s="255">
        <v>6.5999999999999996</v>
      </c>
      <c r="I478" s="256"/>
      <c r="J478" s="255">
        <f>ROUND(I478*H478,3)</f>
        <v>0</v>
      </c>
      <c r="K478" s="253" t="s">
        <v>135</v>
      </c>
      <c r="L478" s="257"/>
      <c r="M478" s="258" t="s">
        <v>1</v>
      </c>
      <c r="N478" s="259" t="s">
        <v>41</v>
      </c>
      <c r="O478" s="84"/>
      <c r="P478" s="223">
        <f>O478*H478</f>
        <v>0</v>
      </c>
      <c r="Q478" s="223">
        <v>0.00019000000000000001</v>
      </c>
      <c r="R478" s="223">
        <f>Q478*H478</f>
        <v>0.0012539999999999999</v>
      </c>
      <c r="S478" s="223">
        <v>0</v>
      </c>
      <c r="T478" s="224">
        <f>S478*H478</f>
        <v>0</v>
      </c>
      <c r="AR478" s="225" t="s">
        <v>715</v>
      </c>
      <c r="AT478" s="225" t="s">
        <v>175</v>
      </c>
      <c r="AU478" s="225" t="s">
        <v>137</v>
      </c>
      <c r="AY478" s="15" t="s">
        <v>129</v>
      </c>
      <c r="BE478" s="226">
        <f>IF(N478="základná",J478,0)</f>
        <v>0</v>
      </c>
      <c r="BF478" s="226">
        <f>IF(N478="znížená",J478,0)</f>
        <v>0</v>
      </c>
      <c r="BG478" s="226">
        <f>IF(N478="zákl. prenesená",J478,0)</f>
        <v>0</v>
      </c>
      <c r="BH478" s="226">
        <f>IF(N478="zníž. prenesená",J478,0)</f>
        <v>0</v>
      </c>
      <c r="BI478" s="226">
        <f>IF(N478="nulová",J478,0)</f>
        <v>0</v>
      </c>
      <c r="BJ478" s="15" t="s">
        <v>137</v>
      </c>
      <c r="BK478" s="227">
        <f>ROUND(I478*H478,3)</f>
        <v>0</v>
      </c>
      <c r="BL478" s="15" t="s">
        <v>715</v>
      </c>
      <c r="BM478" s="225" t="s">
        <v>1143</v>
      </c>
    </row>
    <row r="479" s="12" customFormat="1">
      <c r="B479" s="228"/>
      <c r="C479" s="229"/>
      <c r="D479" s="230" t="s">
        <v>139</v>
      </c>
      <c r="E479" s="229"/>
      <c r="F479" s="232" t="s">
        <v>1144</v>
      </c>
      <c r="G479" s="229"/>
      <c r="H479" s="233">
        <v>6.5999999999999996</v>
      </c>
      <c r="I479" s="234"/>
      <c r="J479" s="229"/>
      <c r="K479" s="229"/>
      <c r="L479" s="235"/>
      <c r="M479" s="236"/>
      <c r="N479" s="237"/>
      <c r="O479" s="237"/>
      <c r="P479" s="237"/>
      <c r="Q479" s="237"/>
      <c r="R479" s="237"/>
      <c r="S479" s="237"/>
      <c r="T479" s="238"/>
      <c r="AT479" s="239" t="s">
        <v>139</v>
      </c>
      <c r="AU479" s="239" t="s">
        <v>137</v>
      </c>
      <c r="AV479" s="12" t="s">
        <v>137</v>
      </c>
      <c r="AW479" s="12" t="s">
        <v>4</v>
      </c>
      <c r="AX479" s="12" t="s">
        <v>80</v>
      </c>
      <c r="AY479" s="239" t="s">
        <v>129</v>
      </c>
    </row>
    <row r="480" s="1" customFormat="1" ht="24" customHeight="1">
      <c r="B480" s="36"/>
      <c r="C480" s="215" t="s">
        <v>1145</v>
      </c>
      <c r="D480" s="215" t="s">
        <v>131</v>
      </c>
      <c r="E480" s="216" t="s">
        <v>1146</v>
      </c>
      <c r="F480" s="217" t="s">
        <v>1147</v>
      </c>
      <c r="G480" s="218" t="s">
        <v>252</v>
      </c>
      <c r="H480" s="219">
        <v>23</v>
      </c>
      <c r="I480" s="220"/>
      <c r="J480" s="219">
        <f>ROUND(I480*H480,3)</f>
        <v>0</v>
      </c>
      <c r="K480" s="217" t="s">
        <v>135</v>
      </c>
      <c r="L480" s="41"/>
      <c r="M480" s="221" t="s">
        <v>1</v>
      </c>
      <c r="N480" s="222" t="s">
        <v>41</v>
      </c>
      <c r="O480" s="84"/>
      <c r="P480" s="223">
        <f>O480*H480</f>
        <v>0</v>
      </c>
      <c r="Q480" s="223">
        <v>0</v>
      </c>
      <c r="R480" s="223">
        <f>Q480*H480</f>
        <v>0</v>
      </c>
      <c r="S480" s="223">
        <v>0</v>
      </c>
      <c r="T480" s="224">
        <f>S480*H480</f>
        <v>0</v>
      </c>
      <c r="AR480" s="225" t="s">
        <v>440</v>
      </c>
      <c r="AT480" s="225" t="s">
        <v>131</v>
      </c>
      <c r="AU480" s="225" t="s">
        <v>137</v>
      </c>
      <c r="AY480" s="15" t="s">
        <v>129</v>
      </c>
      <c r="BE480" s="226">
        <f>IF(N480="základná",J480,0)</f>
        <v>0</v>
      </c>
      <c r="BF480" s="226">
        <f>IF(N480="znížená",J480,0)</f>
        <v>0</v>
      </c>
      <c r="BG480" s="226">
        <f>IF(N480="zákl. prenesená",J480,0)</f>
        <v>0</v>
      </c>
      <c r="BH480" s="226">
        <f>IF(N480="zníž. prenesená",J480,0)</f>
        <v>0</v>
      </c>
      <c r="BI480" s="226">
        <f>IF(N480="nulová",J480,0)</f>
        <v>0</v>
      </c>
      <c r="BJ480" s="15" t="s">
        <v>137</v>
      </c>
      <c r="BK480" s="227">
        <f>ROUND(I480*H480,3)</f>
        <v>0</v>
      </c>
      <c r="BL480" s="15" t="s">
        <v>440</v>
      </c>
      <c r="BM480" s="225" t="s">
        <v>1148</v>
      </c>
    </row>
    <row r="481" s="12" customFormat="1">
      <c r="B481" s="228"/>
      <c r="C481" s="229"/>
      <c r="D481" s="230" t="s">
        <v>139</v>
      </c>
      <c r="E481" s="231" t="s">
        <v>1</v>
      </c>
      <c r="F481" s="232" t="s">
        <v>1149</v>
      </c>
      <c r="G481" s="229"/>
      <c r="H481" s="233">
        <v>3</v>
      </c>
      <c r="I481" s="234"/>
      <c r="J481" s="229"/>
      <c r="K481" s="229"/>
      <c r="L481" s="235"/>
      <c r="M481" s="236"/>
      <c r="N481" s="237"/>
      <c r="O481" s="237"/>
      <c r="P481" s="237"/>
      <c r="Q481" s="237"/>
      <c r="R481" s="237"/>
      <c r="S481" s="237"/>
      <c r="T481" s="238"/>
      <c r="AT481" s="239" t="s">
        <v>139</v>
      </c>
      <c r="AU481" s="239" t="s">
        <v>137</v>
      </c>
      <c r="AV481" s="12" t="s">
        <v>137</v>
      </c>
      <c r="AW481" s="12" t="s">
        <v>30</v>
      </c>
      <c r="AX481" s="12" t="s">
        <v>75</v>
      </c>
      <c r="AY481" s="239" t="s">
        <v>129</v>
      </c>
    </row>
    <row r="482" s="12" customFormat="1">
      <c r="B482" s="228"/>
      <c r="C482" s="229"/>
      <c r="D482" s="230" t="s">
        <v>139</v>
      </c>
      <c r="E482" s="231" t="s">
        <v>1</v>
      </c>
      <c r="F482" s="232" t="s">
        <v>1150</v>
      </c>
      <c r="G482" s="229"/>
      <c r="H482" s="233">
        <v>20</v>
      </c>
      <c r="I482" s="234"/>
      <c r="J482" s="229"/>
      <c r="K482" s="229"/>
      <c r="L482" s="235"/>
      <c r="M482" s="236"/>
      <c r="N482" s="237"/>
      <c r="O482" s="237"/>
      <c r="P482" s="237"/>
      <c r="Q482" s="237"/>
      <c r="R482" s="237"/>
      <c r="S482" s="237"/>
      <c r="T482" s="238"/>
      <c r="AT482" s="239" t="s">
        <v>139</v>
      </c>
      <c r="AU482" s="239" t="s">
        <v>137</v>
      </c>
      <c r="AV482" s="12" t="s">
        <v>137</v>
      </c>
      <c r="AW482" s="12" t="s">
        <v>30</v>
      </c>
      <c r="AX482" s="12" t="s">
        <v>75</v>
      </c>
      <c r="AY482" s="239" t="s">
        <v>129</v>
      </c>
    </row>
    <row r="483" s="13" customFormat="1">
      <c r="B483" s="240"/>
      <c r="C483" s="241"/>
      <c r="D483" s="230" t="s">
        <v>139</v>
      </c>
      <c r="E483" s="242" t="s">
        <v>1</v>
      </c>
      <c r="F483" s="243" t="s">
        <v>144</v>
      </c>
      <c r="G483" s="241"/>
      <c r="H483" s="244">
        <v>23</v>
      </c>
      <c r="I483" s="245"/>
      <c r="J483" s="241"/>
      <c r="K483" s="241"/>
      <c r="L483" s="246"/>
      <c r="M483" s="247"/>
      <c r="N483" s="248"/>
      <c r="O483" s="248"/>
      <c r="P483" s="248"/>
      <c r="Q483" s="248"/>
      <c r="R483" s="248"/>
      <c r="S483" s="248"/>
      <c r="T483" s="249"/>
      <c r="AT483" s="250" t="s">
        <v>139</v>
      </c>
      <c r="AU483" s="250" t="s">
        <v>137</v>
      </c>
      <c r="AV483" s="13" t="s">
        <v>136</v>
      </c>
      <c r="AW483" s="13" t="s">
        <v>30</v>
      </c>
      <c r="AX483" s="13" t="s">
        <v>80</v>
      </c>
      <c r="AY483" s="250" t="s">
        <v>129</v>
      </c>
    </row>
    <row r="484" s="1" customFormat="1" ht="16.5" customHeight="1">
      <c r="B484" s="36"/>
      <c r="C484" s="251" t="s">
        <v>1151</v>
      </c>
      <c r="D484" s="251" t="s">
        <v>175</v>
      </c>
      <c r="E484" s="252" t="s">
        <v>1152</v>
      </c>
      <c r="F484" s="253" t="s">
        <v>1153</v>
      </c>
      <c r="G484" s="254" t="s">
        <v>252</v>
      </c>
      <c r="H484" s="255">
        <v>25.300000000000001</v>
      </c>
      <c r="I484" s="256"/>
      <c r="J484" s="255">
        <f>ROUND(I484*H484,3)</f>
        <v>0</v>
      </c>
      <c r="K484" s="253" t="s">
        <v>135</v>
      </c>
      <c r="L484" s="257"/>
      <c r="M484" s="258" t="s">
        <v>1</v>
      </c>
      <c r="N484" s="259" t="s">
        <v>41</v>
      </c>
      <c r="O484" s="84"/>
      <c r="P484" s="223">
        <f>O484*H484</f>
        <v>0</v>
      </c>
      <c r="Q484" s="223">
        <v>0.00027999999999999998</v>
      </c>
      <c r="R484" s="223">
        <f>Q484*H484</f>
        <v>0.0070839999999999992</v>
      </c>
      <c r="S484" s="223">
        <v>0</v>
      </c>
      <c r="T484" s="224">
        <f>S484*H484</f>
        <v>0</v>
      </c>
      <c r="AR484" s="225" t="s">
        <v>715</v>
      </c>
      <c r="AT484" s="225" t="s">
        <v>175</v>
      </c>
      <c r="AU484" s="225" t="s">
        <v>137</v>
      </c>
      <c r="AY484" s="15" t="s">
        <v>129</v>
      </c>
      <c r="BE484" s="226">
        <f>IF(N484="základná",J484,0)</f>
        <v>0</v>
      </c>
      <c r="BF484" s="226">
        <f>IF(N484="znížená",J484,0)</f>
        <v>0</v>
      </c>
      <c r="BG484" s="226">
        <f>IF(N484="zákl. prenesená",J484,0)</f>
        <v>0</v>
      </c>
      <c r="BH484" s="226">
        <f>IF(N484="zníž. prenesená",J484,0)</f>
        <v>0</v>
      </c>
      <c r="BI484" s="226">
        <f>IF(N484="nulová",J484,0)</f>
        <v>0</v>
      </c>
      <c r="BJ484" s="15" t="s">
        <v>137</v>
      </c>
      <c r="BK484" s="227">
        <f>ROUND(I484*H484,3)</f>
        <v>0</v>
      </c>
      <c r="BL484" s="15" t="s">
        <v>715</v>
      </c>
      <c r="BM484" s="225" t="s">
        <v>1154</v>
      </c>
    </row>
    <row r="485" s="12" customFormat="1">
      <c r="B485" s="228"/>
      <c r="C485" s="229"/>
      <c r="D485" s="230" t="s">
        <v>139</v>
      </c>
      <c r="E485" s="229"/>
      <c r="F485" s="232" t="s">
        <v>1155</v>
      </c>
      <c r="G485" s="229"/>
      <c r="H485" s="233">
        <v>25.300000000000001</v>
      </c>
      <c r="I485" s="234"/>
      <c r="J485" s="229"/>
      <c r="K485" s="229"/>
      <c r="L485" s="235"/>
      <c r="M485" s="260"/>
      <c r="N485" s="261"/>
      <c r="O485" s="261"/>
      <c r="P485" s="261"/>
      <c r="Q485" s="261"/>
      <c r="R485" s="261"/>
      <c r="S485" s="261"/>
      <c r="T485" s="262"/>
      <c r="AT485" s="239" t="s">
        <v>139</v>
      </c>
      <c r="AU485" s="239" t="s">
        <v>137</v>
      </c>
      <c r="AV485" s="12" t="s">
        <v>137</v>
      </c>
      <c r="AW485" s="12" t="s">
        <v>4</v>
      </c>
      <c r="AX485" s="12" t="s">
        <v>80</v>
      </c>
      <c r="AY485" s="239" t="s">
        <v>129</v>
      </c>
    </row>
    <row r="486" s="1" customFormat="1" ht="6.96" customHeight="1">
      <c r="B486" s="59"/>
      <c r="C486" s="60"/>
      <c r="D486" s="60"/>
      <c r="E486" s="60"/>
      <c r="F486" s="60"/>
      <c r="G486" s="60"/>
      <c r="H486" s="60"/>
      <c r="I486" s="165"/>
      <c r="J486" s="60"/>
      <c r="K486" s="60"/>
      <c r="L486" s="41"/>
    </row>
  </sheetData>
  <sheetProtection sheet="1" autoFilter="0" formatColumns="0" formatRows="0" objects="1" scenarios="1" spinCount="100000" saltValue="BIfiqQK4aqv7oVI04bKXLUh02Z32UBhujm+23WMNz3S+NLWyiZ1HLhB/TOYr2GfeqeOYJV/cv1voKJvk2M4fiA==" hashValue="I8trQmxQX4omsnwDilVYM4MiJmwSLMlNlTQffPvkA/v+HwFcDIb4TvU4ghtx19poaRek0tR806AFwwQmUlertw==" algorithmName="SHA-512" password="CC35"/>
  <autoFilter ref="C138:K485"/>
  <mergeCells count="6">
    <mergeCell ref="E7:H7"/>
    <mergeCell ref="E16:H16"/>
    <mergeCell ref="E25:H25"/>
    <mergeCell ref="E85:H85"/>
    <mergeCell ref="E131:H13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DESKTOP-P41UQF1\Havetta</dc:creator>
  <cp:lastModifiedBy>DESKTOP-P41UQF1\Havetta</cp:lastModifiedBy>
  <dcterms:created xsi:type="dcterms:W3CDTF">2019-05-30T20:48:28Z</dcterms:created>
  <dcterms:modified xsi:type="dcterms:W3CDTF">2019-05-30T20:48:31Z</dcterms:modified>
</cp:coreProperties>
</file>